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125" yWindow="240" windowWidth="20640" windowHeight="9375" activeTab="1"/>
  </bookViews>
  <sheets>
    <sheet name="สรุปออกระหว่างปี2558" sheetId="47" r:id="rId1"/>
    <sheet name="ออกระหว่างปีคณะ2558" sheetId="10" r:id="rId2"/>
  </sheets>
  <calcPr calcId="144525"/>
</workbook>
</file>

<file path=xl/calcChain.xml><?xml version="1.0" encoding="utf-8"?>
<calcChain xmlns="http://schemas.openxmlformats.org/spreadsheetml/2006/main">
  <c r="G156" i="47" l="1"/>
  <c r="M156" i="47"/>
  <c r="D153" i="47"/>
  <c r="D156" i="47" s="1"/>
  <c r="E153" i="47"/>
  <c r="E156" i="47" s="1"/>
  <c r="F156" i="47"/>
  <c r="H156" i="47"/>
  <c r="N153" i="47"/>
  <c r="N156" i="47" s="1"/>
  <c r="P153" i="47"/>
  <c r="P156" i="47" s="1"/>
  <c r="Q153" i="47"/>
  <c r="Q156" i="47" s="1"/>
  <c r="R153" i="47"/>
  <c r="R156" i="47" s="1"/>
  <c r="S153" i="47"/>
  <c r="S156" i="47" s="1"/>
  <c r="T153" i="47"/>
  <c r="T156" i="47" s="1"/>
  <c r="U153" i="47"/>
  <c r="U156" i="47" s="1"/>
  <c r="V153" i="47"/>
  <c r="V156" i="47" s="1"/>
  <c r="W153" i="47"/>
  <c r="W156" i="47" s="1"/>
  <c r="C153" i="47"/>
  <c r="C156" i="47" s="1"/>
  <c r="D159" i="47"/>
  <c r="E159" i="47"/>
  <c r="P159" i="47"/>
  <c r="Q159" i="47"/>
  <c r="R159" i="47"/>
  <c r="S159" i="47"/>
  <c r="T159" i="47"/>
  <c r="U159" i="47"/>
  <c r="W159" i="47"/>
  <c r="C159" i="47"/>
  <c r="F149" i="47"/>
  <c r="N149" i="47"/>
  <c r="P149" i="47"/>
  <c r="R149" i="47"/>
  <c r="C147" i="47"/>
  <c r="E152" i="47"/>
  <c r="F152" i="47"/>
  <c r="N152" i="47"/>
  <c r="P152" i="47"/>
  <c r="R152" i="47"/>
  <c r="T152" i="47"/>
  <c r="C152" i="47"/>
  <c r="D151" i="47"/>
  <c r="D149" i="47" s="1"/>
  <c r="E151" i="47"/>
  <c r="E149" i="47" s="1"/>
  <c r="G149" i="47"/>
  <c r="Q151" i="47"/>
  <c r="Q149" i="47" s="1"/>
  <c r="S151" i="47"/>
  <c r="S149" i="47" s="1"/>
  <c r="T151" i="47"/>
  <c r="T149" i="47" s="1"/>
  <c r="U151" i="47"/>
  <c r="U149" i="47" s="1"/>
  <c r="V151" i="47"/>
  <c r="V149" i="47" s="1"/>
  <c r="W151" i="47"/>
  <c r="W149" i="47" s="1"/>
  <c r="C151" i="47"/>
  <c r="C149" i="47" s="1"/>
  <c r="D133" i="47"/>
  <c r="E133" i="47"/>
  <c r="F133" i="47"/>
  <c r="G133" i="47"/>
  <c r="I133" i="47"/>
  <c r="J133" i="47"/>
  <c r="L133" i="47"/>
  <c r="M133" i="47"/>
  <c r="N133" i="47"/>
  <c r="O133" i="47"/>
  <c r="P133" i="47"/>
  <c r="Q133" i="47"/>
  <c r="R133" i="47"/>
  <c r="S133" i="47"/>
  <c r="T133" i="47"/>
  <c r="U133" i="47"/>
  <c r="V133" i="47"/>
  <c r="W133" i="47"/>
  <c r="C133" i="47"/>
  <c r="D130" i="47"/>
  <c r="E130" i="47"/>
  <c r="H130" i="47"/>
  <c r="I130" i="47"/>
  <c r="J130" i="47"/>
  <c r="K130" i="47"/>
  <c r="N130" i="47"/>
  <c r="O130" i="47"/>
  <c r="P130" i="47"/>
  <c r="Q130" i="47"/>
  <c r="R130" i="47"/>
  <c r="S130" i="47"/>
  <c r="T130" i="47"/>
  <c r="U130" i="47"/>
  <c r="V130" i="47"/>
  <c r="W130" i="47"/>
  <c r="C130" i="47"/>
  <c r="D134" i="47"/>
  <c r="E134" i="47"/>
  <c r="F134" i="47"/>
  <c r="G134" i="47"/>
  <c r="J134" i="47"/>
  <c r="K134" i="47"/>
  <c r="L134" i="47"/>
  <c r="P134" i="47"/>
  <c r="Q134" i="47"/>
  <c r="R134" i="47"/>
  <c r="S134" i="47"/>
  <c r="T134" i="47"/>
  <c r="U134" i="47"/>
  <c r="V134" i="47"/>
  <c r="W134" i="47"/>
  <c r="C134" i="47"/>
  <c r="D136" i="47"/>
  <c r="E136" i="47"/>
  <c r="F136" i="47"/>
  <c r="G136" i="47"/>
  <c r="H136" i="47"/>
  <c r="I136" i="47"/>
  <c r="J136" i="47"/>
  <c r="K136" i="47"/>
  <c r="L136" i="47"/>
  <c r="M136" i="47"/>
  <c r="N136" i="47"/>
  <c r="O136" i="47"/>
  <c r="P136" i="47"/>
  <c r="Q136" i="47"/>
  <c r="R136" i="47"/>
  <c r="S136" i="47"/>
  <c r="T136" i="47"/>
  <c r="U136" i="47"/>
  <c r="V136" i="47"/>
  <c r="W136" i="47"/>
  <c r="C136" i="47"/>
  <c r="D128" i="47"/>
  <c r="E128" i="47"/>
  <c r="F128" i="47"/>
  <c r="G128" i="47"/>
  <c r="H128" i="47"/>
  <c r="I128" i="47"/>
  <c r="J128" i="47"/>
  <c r="K128" i="47"/>
  <c r="M128" i="47"/>
  <c r="N128" i="47"/>
  <c r="O128" i="47"/>
  <c r="P128" i="47"/>
  <c r="Q128" i="47"/>
  <c r="R128" i="47"/>
  <c r="S128" i="47"/>
  <c r="T128" i="47"/>
  <c r="U128" i="47"/>
  <c r="V128" i="47"/>
  <c r="W128" i="47"/>
  <c r="C128" i="47"/>
  <c r="D132" i="47"/>
  <c r="E132" i="47"/>
  <c r="F132" i="47"/>
  <c r="G132" i="47"/>
  <c r="H132" i="47"/>
  <c r="I132" i="47"/>
  <c r="J132" i="47"/>
  <c r="K132" i="47"/>
  <c r="L132" i="47"/>
  <c r="M132" i="47"/>
  <c r="N132" i="47"/>
  <c r="P132" i="47"/>
  <c r="Q132" i="47"/>
  <c r="R132" i="47"/>
  <c r="S132" i="47"/>
  <c r="T132" i="47"/>
  <c r="U132" i="47"/>
  <c r="V132" i="47"/>
  <c r="W132" i="47"/>
  <c r="C132" i="47"/>
  <c r="D131" i="47"/>
  <c r="E131" i="47"/>
  <c r="F131" i="47"/>
  <c r="G131" i="47"/>
  <c r="I131" i="47"/>
  <c r="J131" i="47"/>
  <c r="K131" i="47"/>
  <c r="M131" i="47"/>
  <c r="O131" i="47"/>
  <c r="P131" i="47"/>
  <c r="Q131" i="47"/>
  <c r="R131" i="47"/>
  <c r="S131" i="47"/>
  <c r="T131" i="47"/>
  <c r="U131" i="47"/>
  <c r="V131" i="47"/>
  <c r="W131" i="47"/>
  <c r="C131" i="47"/>
  <c r="D135" i="47"/>
  <c r="E135" i="47"/>
  <c r="F135" i="47"/>
  <c r="G135" i="47"/>
  <c r="H135" i="47"/>
  <c r="I135" i="47"/>
  <c r="K135" i="47"/>
  <c r="N135" i="47"/>
  <c r="O135" i="47"/>
  <c r="P135" i="47"/>
  <c r="Q135" i="47"/>
  <c r="R135" i="47"/>
  <c r="S135" i="47"/>
  <c r="T135" i="47"/>
  <c r="U135" i="47"/>
  <c r="V135" i="47"/>
  <c r="W135" i="47"/>
  <c r="C135" i="47"/>
  <c r="C125" i="47" s="1"/>
  <c r="G488" i="10"/>
  <c r="H488" i="10"/>
  <c r="J488" i="10"/>
  <c r="K488" i="10"/>
  <c r="L488" i="10"/>
  <c r="M488" i="10"/>
  <c r="M489" i="10" s="1"/>
  <c r="N488" i="10"/>
  <c r="S488" i="10"/>
  <c r="T488" i="10"/>
  <c r="U488" i="10"/>
  <c r="U489" i="10" s="1"/>
  <c r="G489" i="10"/>
  <c r="H489" i="10"/>
  <c r="J489" i="10"/>
  <c r="K489" i="10"/>
  <c r="L489" i="10"/>
  <c r="N489" i="10"/>
  <c r="S489" i="10"/>
  <c r="T489" i="10"/>
  <c r="H799" i="10"/>
  <c r="J799" i="10"/>
  <c r="K799" i="10"/>
  <c r="L799" i="10"/>
  <c r="N799" i="10"/>
  <c r="O799" i="10"/>
  <c r="Q799" i="10"/>
  <c r="R799" i="10"/>
  <c r="S799" i="10"/>
  <c r="T799" i="10"/>
  <c r="U799" i="10"/>
  <c r="G799" i="10"/>
  <c r="H854" i="10"/>
  <c r="T854" i="10"/>
  <c r="U854" i="10"/>
  <c r="G854" i="10"/>
  <c r="H693" i="10"/>
  <c r="J693" i="10"/>
  <c r="K693" i="10"/>
  <c r="L693" i="10"/>
  <c r="Q693" i="10"/>
  <c r="R693" i="10"/>
  <c r="T693" i="10"/>
  <c r="U693" i="10"/>
  <c r="G693" i="10"/>
  <c r="H229" i="10"/>
  <c r="T229" i="10"/>
  <c r="G229" i="10"/>
  <c r="H224" i="10"/>
  <c r="J224" i="10"/>
  <c r="K224" i="10"/>
  <c r="T224" i="10"/>
  <c r="U224" i="10"/>
  <c r="G224" i="10"/>
  <c r="H926" i="10"/>
  <c r="T926" i="10"/>
  <c r="U926" i="10"/>
  <c r="H825" i="10"/>
  <c r="J825" i="10"/>
  <c r="R825" i="10"/>
  <c r="T825" i="10"/>
  <c r="U825" i="10"/>
  <c r="H829" i="10"/>
  <c r="T829" i="10"/>
  <c r="U829" i="10"/>
  <c r="G829" i="10"/>
  <c r="V681" i="10"/>
  <c r="W681" i="10"/>
  <c r="W515" i="10"/>
  <c r="V515" i="10"/>
  <c r="H340" i="10"/>
  <c r="T340" i="10"/>
  <c r="U340" i="10"/>
  <c r="V339" i="10"/>
  <c r="W338" i="10"/>
  <c r="V338" i="10"/>
  <c r="V228" i="10"/>
  <c r="W216" i="10"/>
  <c r="V217" i="10"/>
  <c r="W217" i="10"/>
  <c r="W219" i="10"/>
  <c r="V220" i="10"/>
  <c r="V221" i="10"/>
  <c r="W221" i="10"/>
  <c r="V222" i="10"/>
  <c r="W222" i="10"/>
  <c r="V223" i="10"/>
  <c r="W223" i="10"/>
  <c r="W215" i="10"/>
  <c r="V340" i="10" l="1"/>
  <c r="X221" i="10"/>
  <c r="J230" i="10"/>
  <c r="J231" i="10" s="1"/>
  <c r="U230" i="10"/>
  <c r="U231" i="10" s="1"/>
  <c r="H230" i="10"/>
  <c r="H231" i="10" s="1"/>
  <c r="K230" i="10"/>
  <c r="K231" i="10" s="1"/>
  <c r="X681" i="10"/>
  <c r="T230" i="10"/>
  <c r="T231" i="10" s="1"/>
  <c r="X515" i="10"/>
  <c r="X216" i="10"/>
  <c r="X223" i="10"/>
  <c r="X219" i="10"/>
  <c r="X217" i="10"/>
  <c r="W340" i="10"/>
  <c r="G230" i="10"/>
  <c r="W224" i="10"/>
  <c r="X222" i="10"/>
  <c r="X220" i="10"/>
  <c r="X228" i="10"/>
  <c r="X339" i="10"/>
  <c r="V229" i="10"/>
  <c r="X215" i="10"/>
  <c r="V224" i="10"/>
  <c r="X338" i="10"/>
  <c r="H912" i="10"/>
  <c r="T912" i="10"/>
  <c r="U912" i="10"/>
  <c r="V896" i="10"/>
  <c r="W896" i="10"/>
  <c r="H888" i="10"/>
  <c r="K888" i="10"/>
  <c r="M888" i="10"/>
  <c r="N888" i="10"/>
  <c r="O888" i="10"/>
  <c r="Q888" i="10"/>
  <c r="R888" i="10"/>
  <c r="S888" i="10"/>
  <c r="T888" i="10"/>
  <c r="U888" i="10"/>
  <c r="V886" i="10"/>
  <c r="W886" i="10"/>
  <c r="W887" i="10"/>
  <c r="V857" i="10"/>
  <c r="W853" i="10"/>
  <c r="V766" i="10"/>
  <c r="W766" i="10"/>
  <c r="V767" i="10"/>
  <c r="W767" i="10"/>
  <c r="V768" i="10"/>
  <c r="W768" i="10"/>
  <c r="V782" i="10"/>
  <c r="W782" i="10"/>
  <c r="V794" i="10"/>
  <c r="W794" i="10"/>
  <c r="V795" i="10"/>
  <c r="V796" i="10"/>
  <c r="V797" i="10"/>
  <c r="W797" i="10"/>
  <c r="V798" i="10"/>
  <c r="W798" i="10"/>
  <c r="W781" i="10"/>
  <c r="V771" i="10"/>
  <c r="W771" i="10"/>
  <c r="V772" i="10"/>
  <c r="W772" i="10"/>
  <c r="V773" i="10"/>
  <c r="V774" i="10"/>
  <c r="W774" i="10"/>
  <c r="V775" i="10"/>
  <c r="W775" i="10"/>
  <c r="V776" i="10"/>
  <c r="V777" i="10"/>
  <c r="V742" i="10"/>
  <c r="W742" i="10"/>
  <c r="V743" i="10"/>
  <c r="W743" i="10"/>
  <c r="V744" i="10"/>
  <c r="V745" i="10"/>
  <c r="W745" i="10"/>
  <c r="V746" i="10"/>
  <c r="W746" i="10"/>
  <c r="V747" i="10"/>
  <c r="W747" i="10"/>
  <c r="V748" i="10"/>
  <c r="W748" i="10"/>
  <c r="V736" i="10"/>
  <c r="W736" i="10"/>
  <c r="V737" i="10"/>
  <c r="Y737" i="10" s="1"/>
  <c r="V738" i="10"/>
  <c r="V712" i="10"/>
  <c r="V713" i="10"/>
  <c r="W713" i="10"/>
  <c r="V714" i="10"/>
  <c r="V715" i="10"/>
  <c r="V716" i="10"/>
  <c r="W716" i="10"/>
  <c r="V717" i="10"/>
  <c r="W717" i="10"/>
  <c r="V718" i="10"/>
  <c r="V719" i="10"/>
  <c r="V711" i="10"/>
  <c r="V650" i="10"/>
  <c r="W650" i="10"/>
  <c r="V651" i="10"/>
  <c r="W651" i="10"/>
  <c r="V652" i="10"/>
  <c r="W652" i="10"/>
  <c r="V653" i="10"/>
  <c r="W653" i="10"/>
  <c r="V654" i="10"/>
  <c r="W654" i="10"/>
  <c r="V655" i="10"/>
  <c r="W655" i="10"/>
  <c r="V656" i="10"/>
  <c r="W656" i="10"/>
  <c r="V657" i="10"/>
  <c r="W657" i="10"/>
  <c r="V658" i="10"/>
  <c r="W658" i="10"/>
  <c r="V659" i="10"/>
  <c r="W659" i="10"/>
  <c r="V660" i="10"/>
  <c r="W660" i="10"/>
  <c r="V661" i="10"/>
  <c r="W661" i="10"/>
  <c r="V662" i="10"/>
  <c r="W662" i="10"/>
  <c r="V663" i="10"/>
  <c r="W663" i="10"/>
  <c r="W417" i="10"/>
  <c r="V418" i="10"/>
  <c r="W418" i="10"/>
  <c r="V419" i="10"/>
  <c r="W419" i="10"/>
  <c r="V420" i="10"/>
  <c r="W420" i="10"/>
  <c r="V421" i="10"/>
  <c r="W421" i="10"/>
  <c r="V422" i="10"/>
  <c r="W422" i="10"/>
  <c r="V423" i="10"/>
  <c r="W423" i="10"/>
  <c r="W394" i="10"/>
  <c r="W395" i="10"/>
  <c r="V396" i="10"/>
  <c r="V397" i="10"/>
  <c r="W397" i="10"/>
  <c r="W398" i="10"/>
  <c r="V399" i="10"/>
  <c r="W399" i="10"/>
  <c r="V71" i="10"/>
  <c r="W71" i="10"/>
  <c r="V72" i="10"/>
  <c r="W72" i="10"/>
  <c r="V73" i="10"/>
  <c r="W73" i="10"/>
  <c r="V74" i="10"/>
  <c r="W74" i="10"/>
  <c r="V75" i="10"/>
  <c r="W75" i="10"/>
  <c r="V76" i="10"/>
  <c r="W76" i="10"/>
  <c r="V77" i="10"/>
  <c r="V78" i="10"/>
  <c r="W78" i="10"/>
  <c r="V79" i="10"/>
  <c r="W79" i="10"/>
  <c r="W80" i="10"/>
  <c r="V81" i="10"/>
  <c r="W81" i="10"/>
  <c r="V82" i="10"/>
  <c r="W82" i="10"/>
  <c r="W83" i="10"/>
  <c r="W84" i="10"/>
  <c r="W85" i="10"/>
  <c r="V86" i="10"/>
  <c r="W86" i="10"/>
  <c r="W98" i="10"/>
  <c r="W99" i="10"/>
  <c r="V100" i="10"/>
  <c r="W100" i="10"/>
  <c r="V101" i="10"/>
  <c r="W101" i="10"/>
  <c r="V102" i="10"/>
  <c r="W102" i="10"/>
  <c r="W103" i="10"/>
  <c r="V104" i="10"/>
  <c r="W104" i="10"/>
  <c r="V105" i="10"/>
  <c r="W105" i="10"/>
  <c r="V56" i="10"/>
  <c r="W56" i="10"/>
  <c r="V57" i="10"/>
  <c r="W57" i="10"/>
  <c r="V68" i="10"/>
  <c r="W68" i="10"/>
  <c r="V69" i="10"/>
  <c r="W69" i="10"/>
  <c r="W54" i="10"/>
  <c r="V620" i="10"/>
  <c r="W620" i="10"/>
  <c r="V621" i="10"/>
  <c r="W621" i="10"/>
  <c r="V622" i="10"/>
  <c r="W622" i="10"/>
  <c r="V623" i="10"/>
  <c r="W623" i="10"/>
  <c r="V624" i="10"/>
  <c r="W624" i="10"/>
  <c r="V625" i="10"/>
  <c r="W625" i="10"/>
  <c r="V626" i="10"/>
  <c r="W626" i="10"/>
  <c r="V627" i="10"/>
  <c r="W627" i="10"/>
  <c r="W628" i="10"/>
  <c r="V629" i="10"/>
  <c r="W629" i="10"/>
  <c r="V630" i="10"/>
  <c r="W630" i="10"/>
  <c r="V631" i="10"/>
  <c r="W631" i="10"/>
  <c r="V632" i="10"/>
  <c r="W632" i="10"/>
  <c r="V633" i="10"/>
  <c r="W633" i="10"/>
  <c r="V634" i="10"/>
  <c r="W634" i="10"/>
  <c r="V635" i="10"/>
  <c r="W635" i="10"/>
  <c r="V636" i="10"/>
  <c r="W636" i="10"/>
  <c r="V595" i="10"/>
  <c r="W595" i="10"/>
  <c r="V596" i="10"/>
  <c r="V597" i="10"/>
  <c r="W597" i="10"/>
  <c r="V598" i="10"/>
  <c r="W598" i="10"/>
  <c r="V599" i="10"/>
  <c r="W599" i="10"/>
  <c r="V600" i="10"/>
  <c r="W600" i="10"/>
  <c r="V601" i="10"/>
  <c r="W601" i="10"/>
  <c r="V602" i="10"/>
  <c r="W602" i="10"/>
  <c r="V603" i="10"/>
  <c r="W603" i="10"/>
  <c r="V604" i="10"/>
  <c r="W604" i="10"/>
  <c r="V605" i="10"/>
  <c r="W605" i="10"/>
  <c r="V606" i="10"/>
  <c r="W606" i="10"/>
  <c r="W880" i="10"/>
  <c r="V880" i="10"/>
  <c r="V823" i="10"/>
  <c r="V770" i="10"/>
  <c r="V765" i="10"/>
  <c r="V741" i="10"/>
  <c r="V735" i="10"/>
  <c r="X735" i="10" s="1"/>
  <c r="W649" i="10"/>
  <c r="V649" i="10"/>
  <c r="W619" i="10"/>
  <c r="W560" i="10"/>
  <c r="V533" i="10"/>
  <c r="W533" i="10"/>
  <c r="W534" i="10"/>
  <c r="V535" i="10"/>
  <c r="W507" i="10"/>
  <c r="V504" i="10"/>
  <c r="W504" i="10"/>
  <c r="W506" i="10"/>
  <c r="W508" i="10"/>
  <c r="W505" i="10"/>
  <c r="V482" i="10"/>
  <c r="W482" i="10"/>
  <c r="V483" i="10"/>
  <c r="W483" i="10"/>
  <c r="V484" i="10"/>
  <c r="W484" i="10"/>
  <c r="V485" i="10"/>
  <c r="W485" i="10"/>
  <c r="V486" i="10"/>
  <c r="W486" i="10"/>
  <c r="V487" i="10"/>
  <c r="W487" i="10"/>
  <c r="V476" i="10"/>
  <c r="W476" i="10"/>
  <c r="V477" i="10"/>
  <c r="W477" i="10"/>
  <c r="V478" i="10"/>
  <c r="W478" i="10"/>
  <c r="V479" i="10"/>
  <c r="W479" i="10"/>
  <c r="V480" i="10"/>
  <c r="W480" i="10"/>
  <c r="V481" i="10"/>
  <c r="W481" i="10"/>
  <c r="W432" i="10"/>
  <c r="V433" i="10"/>
  <c r="W433" i="10"/>
  <c r="V434" i="10"/>
  <c r="W434" i="10"/>
  <c r="V446" i="10"/>
  <c r="W446" i="10"/>
  <c r="V447" i="10"/>
  <c r="W447" i="10"/>
  <c r="W431" i="10"/>
  <c r="V431" i="10"/>
  <c r="W393" i="10"/>
  <c r="V362" i="10"/>
  <c r="H312" i="10"/>
  <c r="J312" i="10"/>
  <c r="K312" i="10"/>
  <c r="L312" i="10"/>
  <c r="M312" i="10"/>
  <c r="N312" i="10"/>
  <c r="O312" i="10"/>
  <c r="Q312" i="10"/>
  <c r="R312" i="10"/>
  <c r="T312" i="10"/>
  <c r="U312" i="10"/>
  <c r="W799" i="10" l="1"/>
  <c r="X767" i="10"/>
  <c r="X717" i="10"/>
  <c r="X662" i="10"/>
  <c r="X654" i="10"/>
  <c r="X737" i="10"/>
  <c r="X447" i="10"/>
  <c r="X625" i="10"/>
  <c r="X747" i="10"/>
  <c r="X743" i="10"/>
  <c r="X626" i="10"/>
  <c r="X657" i="10"/>
  <c r="X886" i="10"/>
  <c r="X596" i="10"/>
  <c r="X632" i="10"/>
  <c r="W769" i="10"/>
  <c r="X603" i="10"/>
  <c r="X601" i="10"/>
  <c r="X599" i="10"/>
  <c r="X628" i="10"/>
  <c r="X777" i="10"/>
  <c r="X636" i="10"/>
  <c r="X479" i="10"/>
  <c r="X477" i="10"/>
  <c r="X418" i="10"/>
  <c r="W230" i="10"/>
  <c r="W231" i="10" s="1"/>
  <c r="X399" i="10"/>
  <c r="X604" i="10"/>
  <c r="X765" i="10"/>
  <c r="X535" i="10"/>
  <c r="X595" i="10"/>
  <c r="X397" i="10"/>
  <c r="X395" i="10"/>
  <c r="X480" i="10"/>
  <c r="X419" i="10"/>
  <c r="X398" i="10"/>
  <c r="X476" i="10"/>
  <c r="X421" i="10"/>
  <c r="X101" i="10"/>
  <c r="X75" i="10"/>
  <c r="X82" i="10"/>
  <c r="X69" i="10"/>
  <c r="X84" i="10"/>
  <c r="X74" i="10"/>
  <c r="X86" i="10"/>
  <c r="X880" i="10"/>
  <c r="X102" i="10"/>
  <c r="X78" i="10"/>
  <c r="X76" i="10"/>
  <c r="X711" i="10"/>
  <c r="X776" i="10"/>
  <c r="X774" i="10"/>
  <c r="X887" i="10"/>
  <c r="X340" i="10"/>
  <c r="X229" i="10"/>
  <c r="X597" i="10"/>
  <c r="X417" i="10"/>
  <c r="X433" i="10"/>
  <c r="X100" i="10"/>
  <c r="X98" i="10"/>
  <c r="X83" i="10"/>
  <c r="X81" i="10"/>
  <c r="X79" i="10"/>
  <c r="X775" i="10"/>
  <c r="X483" i="10"/>
  <c r="X506" i="10"/>
  <c r="X507" i="10"/>
  <c r="X534" i="10"/>
  <c r="X620" i="10"/>
  <c r="X56" i="10"/>
  <c r="X73" i="10"/>
  <c r="X71" i="10"/>
  <c r="X422" i="10"/>
  <c r="X896" i="10"/>
  <c r="V230" i="10"/>
  <c r="V231" i="10" s="1"/>
  <c r="X431" i="10"/>
  <c r="X432" i="10"/>
  <c r="X635" i="10"/>
  <c r="X633" i="10"/>
  <c r="X105" i="10"/>
  <c r="X103" i="10"/>
  <c r="X716" i="10"/>
  <c r="X714" i="10"/>
  <c r="X738" i="10"/>
  <c r="X797" i="10"/>
  <c r="X795" i="10"/>
  <c r="X857" i="10"/>
  <c r="X224" i="10"/>
  <c r="X481" i="10"/>
  <c r="W740" i="10"/>
  <c r="X772" i="10"/>
  <c r="X853" i="10"/>
  <c r="X393" i="10"/>
  <c r="X487" i="10"/>
  <c r="X649" i="10"/>
  <c r="X741" i="10"/>
  <c r="X770" i="10"/>
  <c r="X621" i="10"/>
  <c r="X104" i="10"/>
  <c r="X661" i="10"/>
  <c r="X652" i="10"/>
  <c r="X719" i="10"/>
  <c r="X771" i="10"/>
  <c r="X485" i="10"/>
  <c r="X623" i="10"/>
  <c r="X54" i="10"/>
  <c r="X57" i="10"/>
  <c r="X396" i="10"/>
  <c r="X394" i="10"/>
  <c r="X655" i="10"/>
  <c r="X653" i="10"/>
  <c r="X651" i="10"/>
  <c r="X718" i="10"/>
  <c r="X715" i="10"/>
  <c r="X713" i="10"/>
  <c r="X745" i="10"/>
  <c r="X782" i="10"/>
  <c r="Y735" i="10"/>
  <c r="X768" i="10"/>
  <c r="X766" i="10"/>
  <c r="X650" i="10"/>
  <c r="X712" i="10"/>
  <c r="X736" i="10"/>
  <c r="Y738" i="10"/>
  <c r="AA738" i="10" s="1"/>
  <c r="X486" i="10"/>
  <c r="X634" i="10"/>
  <c r="X629" i="10"/>
  <c r="X624" i="10"/>
  <c r="X68" i="10"/>
  <c r="X656" i="10"/>
  <c r="X746" i="10"/>
  <c r="X744" i="10"/>
  <c r="X798" i="10"/>
  <c r="X434" i="10"/>
  <c r="X823" i="10"/>
  <c r="X602" i="10"/>
  <c r="X598" i="10"/>
  <c r="X627" i="10"/>
  <c r="X99" i="10"/>
  <c r="X85" i="10"/>
  <c r="X80" i="10"/>
  <c r="X77" i="10"/>
  <c r="X72" i="10"/>
  <c r="X423" i="10"/>
  <c r="X420" i="10"/>
  <c r="X659" i="10"/>
  <c r="X773" i="10"/>
  <c r="X796" i="10"/>
  <c r="X794" i="10"/>
  <c r="Y739" i="10"/>
  <c r="AA739" i="10" s="1"/>
  <c r="AA737" i="10"/>
  <c r="X533" i="10"/>
  <c r="X508" i="10"/>
  <c r="X504" i="10"/>
  <c r="X505" i="10"/>
  <c r="X748" i="10"/>
  <c r="X742" i="10"/>
  <c r="X663" i="10"/>
  <c r="X660" i="10"/>
  <c r="X658" i="10"/>
  <c r="X631" i="10"/>
  <c r="X630" i="10"/>
  <c r="X622" i="10"/>
  <c r="X619" i="10"/>
  <c r="X606" i="10"/>
  <c r="X605" i="10"/>
  <c r="X600" i="10"/>
  <c r="X560" i="10"/>
  <c r="X484" i="10"/>
  <c r="X482" i="10"/>
  <c r="X478" i="10"/>
  <c r="X446" i="10"/>
  <c r="V270" i="10"/>
  <c r="W270" i="10"/>
  <c r="V271" i="10"/>
  <c r="V272" i="10"/>
  <c r="W272" i="10"/>
  <c r="V273" i="10"/>
  <c r="W273" i="10"/>
  <c r="W274" i="10"/>
  <c r="W275" i="10"/>
  <c r="V256" i="10"/>
  <c r="W256" i="10"/>
  <c r="V257" i="10"/>
  <c r="W257" i="10"/>
  <c r="V258" i="10"/>
  <c r="W258" i="10"/>
  <c r="W259" i="10"/>
  <c r="V260" i="10"/>
  <c r="W260" i="10"/>
  <c r="V243" i="10"/>
  <c r="V244" i="10"/>
  <c r="W244" i="10"/>
  <c r="V246" i="10"/>
  <c r="W246" i="10"/>
  <c r="V247" i="10"/>
  <c r="W247" i="10"/>
  <c r="V248" i="10"/>
  <c r="W248" i="10"/>
  <c r="V249" i="10"/>
  <c r="W249" i="10"/>
  <c r="V250" i="10"/>
  <c r="W250" i="10"/>
  <c r="W251" i="10"/>
  <c r="V252" i="10"/>
  <c r="W252" i="10"/>
  <c r="V242" i="10"/>
  <c r="V196" i="10"/>
  <c r="W196" i="10"/>
  <c r="V189" i="10"/>
  <c r="W189" i="10"/>
  <c r="V190" i="10"/>
  <c r="W190" i="10"/>
  <c r="V191" i="10"/>
  <c r="W191" i="10"/>
  <c r="V192" i="10"/>
  <c r="W192" i="10"/>
  <c r="V193" i="10"/>
  <c r="W193" i="10"/>
  <c r="W194" i="10"/>
  <c r="W195" i="10"/>
  <c r="V169" i="10"/>
  <c r="W169" i="10"/>
  <c r="V170" i="10"/>
  <c r="W170" i="10"/>
  <c r="V171" i="10"/>
  <c r="W171" i="10"/>
  <c r="V172" i="10"/>
  <c r="W172" i="10"/>
  <c r="V173" i="10"/>
  <c r="W173" i="10"/>
  <c r="V185" i="10"/>
  <c r="W185" i="10"/>
  <c r="V186" i="10"/>
  <c r="W186" i="10"/>
  <c r="V187" i="10"/>
  <c r="W187" i="10"/>
  <c r="V188" i="10"/>
  <c r="W188" i="10"/>
  <c r="V167" i="10"/>
  <c r="W167" i="10"/>
  <c r="V168" i="10"/>
  <c r="W168" i="10"/>
  <c r="W164" i="10"/>
  <c r="V164" i="10"/>
  <c r="V137" i="10"/>
  <c r="V138" i="10"/>
  <c r="W138" i="10"/>
  <c r="W139" i="10"/>
  <c r="V140" i="10"/>
  <c r="W140" i="10"/>
  <c r="V141" i="10"/>
  <c r="W141" i="10"/>
  <c r="V143" i="10"/>
  <c r="W143" i="10"/>
  <c r="W154" i="10"/>
  <c r="V155" i="10"/>
  <c r="W155" i="10"/>
  <c r="V156" i="10"/>
  <c r="W156" i="10"/>
  <c r="W157" i="10"/>
  <c r="V158" i="10"/>
  <c r="W158" i="10"/>
  <c r="V159" i="10"/>
  <c r="W160" i="10"/>
  <c r="W161" i="10"/>
  <c r="W136" i="10"/>
  <c r="W109" i="10"/>
  <c r="V110" i="10"/>
  <c r="W110" i="10"/>
  <c r="V111" i="10"/>
  <c r="W111" i="10"/>
  <c r="W112" i="10"/>
  <c r="V113" i="10"/>
  <c r="V114" i="10"/>
  <c r="W114" i="10"/>
  <c r="V115" i="10"/>
  <c r="W115" i="10"/>
  <c r="V126" i="10"/>
  <c r="W126" i="10"/>
  <c r="V127" i="10"/>
  <c r="W128" i="10"/>
  <c r="W129" i="10"/>
  <c r="V130" i="10"/>
  <c r="W130" i="10"/>
  <c r="V131" i="10"/>
  <c r="W131" i="10"/>
  <c r="W132" i="10"/>
  <c r="W133" i="10"/>
  <c r="X133" i="10" s="1"/>
  <c r="V108" i="10"/>
  <c r="X129" i="10" l="1"/>
  <c r="X111" i="10"/>
  <c r="X161" i="10"/>
  <c r="X230" i="10"/>
  <c r="X231" i="10" s="1"/>
  <c r="X173" i="10"/>
  <c r="X275" i="10"/>
  <c r="X274" i="10"/>
  <c r="X740" i="10"/>
  <c r="X160" i="10"/>
  <c r="X138" i="10"/>
  <c r="X167" i="10"/>
  <c r="X769" i="10"/>
  <c r="X244" i="10"/>
  <c r="X270" i="10"/>
  <c r="X190" i="10"/>
  <c r="X272" i="10"/>
  <c r="X108" i="10"/>
  <c r="X248" i="10"/>
  <c r="AA735" i="10"/>
  <c r="X185" i="10"/>
  <c r="X168" i="10"/>
  <c r="X114" i="10"/>
  <c r="X110" i="10"/>
  <c r="X159" i="10"/>
  <c r="X157" i="10"/>
  <c r="X143" i="10"/>
  <c r="X193" i="10"/>
  <c r="X189" i="10"/>
  <c r="X156" i="10"/>
  <c r="X154" i="10"/>
  <c r="X141" i="10"/>
  <c r="X139" i="10"/>
  <c r="X196" i="10"/>
  <c r="X271" i="10"/>
  <c r="X132" i="10"/>
  <c r="X130" i="10"/>
  <c r="X128" i="10"/>
  <c r="X170" i="10"/>
  <c r="X242" i="10"/>
  <c r="X251" i="10"/>
  <c r="X258" i="10"/>
  <c r="X256" i="10"/>
  <c r="X115" i="10"/>
  <c r="X169" i="10"/>
  <c r="X194" i="10"/>
  <c r="X243" i="10"/>
  <c r="X259" i="10"/>
  <c r="X131" i="10"/>
  <c r="X158" i="10"/>
  <c r="X140" i="10"/>
  <c r="X187" i="10"/>
  <c r="X171" i="10"/>
  <c r="X195" i="10"/>
  <c r="X127" i="10"/>
  <c r="X112" i="10"/>
  <c r="X136" i="10"/>
  <c r="X164" i="10"/>
  <c r="X191" i="10"/>
  <c r="X249" i="10"/>
  <c r="X247" i="10"/>
  <c r="X260" i="10"/>
  <c r="X113" i="10"/>
  <c r="X192" i="10"/>
  <c r="X126" i="10"/>
  <c r="X109" i="10"/>
  <c r="X155" i="10"/>
  <c r="X137" i="10"/>
  <c r="X273" i="10"/>
  <c r="X257" i="10"/>
  <c r="X252" i="10"/>
  <c r="X250" i="10"/>
  <c r="X246" i="10"/>
  <c r="X186" i="10"/>
  <c r="X188" i="10"/>
  <c r="X172" i="10"/>
  <c r="O883" i="10"/>
  <c r="O898" i="10" s="1"/>
  <c r="T883" i="10"/>
  <c r="U883" i="10"/>
  <c r="L425" i="10"/>
  <c r="M425" i="10"/>
  <c r="O425" i="10"/>
  <c r="P425" i="10"/>
  <c r="Q425" i="10"/>
  <c r="R425" i="10"/>
  <c r="S425" i="10"/>
  <c r="T425" i="10"/>
  <c r="U425" i="10"/>
  <c r="L400" i="10"/>
  <c r="M400" i="10"/>
  <c r="N400" i="10"/>
  <c r="O400" i="10"/>
  <c r="P400" i="10"/>
  <c r="Q400" i="10"/>
  <c r="L579" i="10"/>
  <c r="L580" i="10" s="1"/>
  <c r="M579" i="10"/>
  <c r="M580" i="10" s="1"/>
  <c r="N579" i="10"/>
  <c r="N580" i="10" s="1"/>
  <c r="P579" i="10"/>
  <c r="P580" i="10" s="1"/>
  <c r="Q579" i="10"/>
  <c r="Q580" i="10" s="1"/>
  <c r="T579" i="10"/>
  <c r="T580" i="10" s="1"/>
  <c r="U579" i="10"/>
  <c r="U580" i="10" s="1"/>
  <c r="T710" i="10"/>
  <c r="M720" i="10"/>
  <c r="T720" i="10"/>
  <c r="U720" i="10"/>
  <c r="H720" i="10"/>
  <c r="H721" i="10" s="1"/>
  <c r="K538" i="10"/>
  <c r="U721" i="10" l="1"/>
  <c r="U722" i="10" s="1"/>
  <c r="M721" i="10"/>
  <c r="M722" i="10" s="1"/>
  <c r="T721" i="10"/>
  <c r="T722" i="10" s="1"/>
  <c r="J897" i="10"/>
  <c r="K897" i="10"/>
  <c r="K898" i="10" s="1"/>
  <c r="J893" i="10"/>
  <c r="J866" i="10"/>
  <c r="K866" i="10"/>
  <c r="H778" i="10"/>
  <c r="J778" i="10"/>
  <c r="K778" i="10"/>
  <c r="H769" i="10"/>
  <c r="J769" i="10"/>
  <c r="K769" i="10"/>
  <c r="J664" i="10"/>
  <c r="K664" i="10"/>
  <c r="J637" i="10"/>
  <c r="K637" i="10"/>
  <c r="J460" i="10"/>
  <c r="J898" i="10" l="1"/>
  <c r="H779" i="10"/>
  <c r="J779" i="10"/>
  <c r="K779" i="10"/>
  <c r="W721" i="10"/>
  <c r="Z721" i="10" s="1"/>
  <c r="V721" i="10"/>
  <c r="X721" i="10" l="1"/>
  <c r="H197" i="10" l="1"/>
  <c r="J197" i="10"/>
  <c r="J198" i="10" s="1"/>
  <c r="J199" i="10" s="1"/>
  <c r="K197" i="10"/>
  <c r="Q197" i="10"/>
  <c r="S197" i="10"/>
  <c r="T197" i="10"/>
  <c r="U197" i="10"/>
  <c r="H162" i="10"/>
  <c r="L162" i="10"/>
  <c r="N162" i="10"/>
  <c r="S162" i="10"/>
  <c r="T162" i="10"/>
  <c r="U162" i="10"/>
  <c r="H134" i="10"/>
  <c r="L134" i="10"/>
  <c r="R134" i="10"/>
  <c r="S134" i="10"/>
  <c r="T134" i="10"/>
  <c r="U134" i="10"/>
  <c r="H389" i="10"/>
  <c r="L389" i="10"/>
  <c r="N389" i="10"/>
  <c r="O389" i="10"/>
  <c r="P389" i="10"/>
  <c r="Q389" i="10"/>
  <c r="T389" i="10"/>
  <c r="U389" i="10"/>
  <c r="G389" i="10"/>
  <c r="H364" i="10"/>
  <c r="M364" i="10"/>
  <c r="T364" i="10"/>
  <c r="U364" i="10"/>
  <c r="G364" i="10"/>
  <c r="H253" i="10"/>
  <c r="L253" i="10"/>
  <c r="M253" i="10"/>
  <c r="N253" i="10"/>
  <c r="O253" i="10"/>
  <c r="P253" i="10"/>
  <c r="T253" i="10"/>
  <c r="U253" i="10"/>
  <c r="G253" i="10"/>
  <c r="V564" i="10"/>
  <c r="Y564" i="10" s="1"/>
  <c r="W564" i="10"/>
  <c r="Z564" i="10" s="1"/>
  <c r="V565" i="10"/>
  <c r="Y565" i="10" s="1"/>
  <c r="W565" i="10"/>
  <c r="Y25" i="10"/>
  <c r="Z25" i="10"/>
  <c r="Y20" i="10"/>
  <c r="W20" i="10"/>
  <c r="Z20" i="10" s="1"/>
  <c r="Y21" i="10"/>
  <c r="V15" i="10"/>
  <c r="Y15" i="10" s="1"/>
  <c r="W15" i="10"/>
  <c r="Z15" i="10" s="1"/>
  <c r="V16" i="10"/>
  <c r="Y16" i="10" s="1"/>
  <c r="W16" i="10"/>
  <c r="Z16" i="10" s="1"/>
  <c r="W11" i="10"/>
  <c r="Z11" i="10" s="1"/>
  <c r="Y11" i="10"/>
  <c r="W10" i="10"/>
  <c r="Z10" i="10" s="1"/>
  <c r="V10" i="10"/>
  <c r="Y10" i="10" s="1"/>
  <c r="V42" i="10"/>
  <c r="Y42" i="10" s="1"/>
  <c r="W42" i="10"/>
  <c r="V43" i="10"/>
  <c r="W43" i="10"/>
  <c r="Z43" i="10" s="1"/>
  <c r="L694" i="10"/>
  <c r="Q694" i="10"/>
  <c r="M83" i="47" s="1"/>
  <c r="U694" i="10"/>
  <c r="Q83" i="47" s="1"/>
  <c r="H509" i="10"/>
  <c r="J509" i="10"/>
  <c r="K509" i="10"/>
  <c r="T509" i="10"/>
  <c r="U509" i="10"/>
  <c r="G509" i="10"/>
  <c r="H516" i="10"/>
  <c r="J516" i="10"/>
  <c r="K516" i="10"/>
  <c r="R516" i="10"/>
  <c r="T516" i="10"/>
  <c r="U516" i="10"/>
  <c r="G516" i="10"/>
  <c r="V923" i="10"/>
  <c r="W923" i="10"/>
  <c r="V924" i="10"/>
  <c r="W924" i="10"/>
  <c r="V925" i="10"/>
  <c r="W925" i="10"/>
  <c r="Z925" i="10" s="1"/>
  <c r="W883" i="10"/>
  <c r="V883" i="10"/>
  <c r="J867" i="10"/>
  <c r="K867" i="10"/>
  <c r="M800" i="10"/>
  <c r="I738" i="10"/>
  <c r="I739" i="10"/>
  <c r="V722" i="10"/>
  <c r="W722" i="10"/>
  <c r="Y719" i="10"/>
  <c r="Z719" i="10"/>
  <c r="V709" i="10"/>
  <c r="Y709" i="10" s="1"/>
  <c r="V568" i="10"/>
  <c r="Y568" i="10" s="1"/>
  <c r="W568" i="10"/>
  <c r="V569" i="10"/>
  <c r="W569" i="10"/>
  <c r="Z569" i="10" s="1"/>
  <c r="V570" i="10"/>
  <c r="Y570" i="10" s="1"/>
  <c r="W570" i="10"/>
  <c r="V571" i="10"/>
  <c r="Z571" i="10"/>
  <c r="V572" i="10"/>
  <c r="Y572" i="10" s="1"/>
  <c r="W572" i="10"/>
  <c r="V573" i="10"/>
  <c r="Y573" i="10" s="1"/>
  <c r="W573" i="10"/>
  <c r="Z573" i="10" s="1"/>
  <c r="V574" i="10"/>
  <c r="Y574" i="10" s="1"/>
  <c r="V575" i="10"/>
  <c r="W575" i="10"/>
  <c r="Z575" i="10" s="1"/>
  <c r="Y576" i="10"/>
  <c r="W576" i="10"/>
  <c r="V577" i="10"/>
  <c r="W577" i="10"/>
  <c r="Z577" i="10" s="1"/>
  <c r="Y578" i="10"/>
  <c r="W578" i="10"/>
  <c r="Y365" i="10"/>
  <c r="W365" i="10"/>
  <c r="V366" i="10"/>
  <c r="Y366" i="10" s="1"/>
  <c r="W366" i="10"/>
  <c r="Z366" i="10" s="1"/>
  <c r="V367" i="10"/>
  <c r="Y367" i="10" s="1"/>
  <c r="Y368" i="10"/>
  <c r="W368" i="10"/>
  <c r="Z368" i="10" s="1"/>
  <c r="V369" i="10"/>
  <c r="Y369" i="10" s="1"/>
  <c r="W369" i="10"/>
  <c r="V370" i="10"/>
  <c r="Y370" i="10" s="1"/>
  <c r="W370" i="10"/>
  <c r="Z370" i="10" s="1"/>
  <c r="V371" i="10"/>
  <c r="Y371" i="10" s="1"/>
  <c r="W371" i="10"/>
  <c r="Z371" i="10" s="1"/>
  <c r="Y372" i="10"/>
  <c r="W372" i="10"/>
  <c r="V373" i="10"/>
  <c r="W373" i="10"/>
  <c r="Z373" i="10" s="1"/>
  <c r="V374" i="10"/>
  <c r="W374" i="10"/>
  <c r="Z374" i="10" s="1"/>
  <c r="V375" i="10"/>
  <c r="Y375" i="10" s="1"/>
  <c r="W375" i="10"/>
  <c r="V376" i="10"/>
  <c r="Y376" i="10" s="1"/>
  <c r="W376" i="10"/>
  <c r="V388" i="10"/>
  <c r="W388" i="10"/>
  <c r="Z388" i="10" s="1"/>
  <c r="Z250" i="10"/>
  <c r="Y251" i="10"/>
  <c r="Z252" i="10"/>
  <c r="W882" i="10"/>
  <c r="Z882" i="10" s="1"/>
  <c r="V882" i="10"/>
  <c r="W881" i="10"/>
  <c r="Z881" i="10" s="1"/>
  <c r="V881" i="10"/>
  <c r="Y880" i="10"/>
  <c r="Z717" i="10"/>
  <c r="Y717" i="10"/>
  <c r="Y716" i="10"/>
  <c r="Z715" i="10"/>
  <c r="Y715" i="10"/>
  <c r="Z714" i="10"/>
  <c r="Z713" i="10"/>
  <c r="Y713" i="10"/>
  <c r="Y711" i="10"/>
  <c r="W567" i="10"/>
  <c r="Z567" i="10" s="1"/>
  <c r="V567" i="10"/>
  <c r="V566" i="10"/>
  <c r="W563" i="10"/>
  <c r="Z563" i="10" s="1"/>
  <c r="V563" i="10"/>
  <c r="Z562" i="10"/>
  <c r="W561" i="10"/>
  <c r="Z561" i="10" s="1"/>
  <c r="Y560" i="10"/>
  <c r="W363" i="10"/>
  <c r="Z363" i="10" s="1"/>
  <c r="Y363" i="10"/>
  <c r="Y362" i="10"/>
  <c r="W362" i="10"/>
  <c r="Z362" i="10" s="1"/>
  <c r="W361" i="10"/>
  <c r="Z361" i="10" s="1"/>
  <c r="V361" i="10"/>
  <c r="W360" i="10"/>
  <c r="Z360" i="10" s="1"/>
  <c r="V360" i="10"/>
  <c r="Y360" i="10" s="1"/>
  <c r="W359" i="10"/>
  <c r="Z359" i="10" s="1"/>
  <c r="Y358" i="10"/>
  <c r="Z358" i="10"/>
  <c r="Z248" i="10"/>
  <c r="Y247" i="10"/>
  <c r="Z247" i="10"/>
  <c r="Z246" i="10"/>
  <c r="Y246" i="10"/>
  <c r="Z245" i="10"/>
  <c r="Y245" i="10"/>
  <c r="Z244" i="10"/>
  <c r="Z243" i="10"/>
  <c r="Y243" i="10"/>
  <c r="Y242" i="10"/>
  <c r="Z242" i="10"/>
  <c r="N50" i="10"/>
  <c r="O50" i="10"/>
  <c r="T50" i="10"/>
  <c r="U50" i="10"/>
  <c r="H106" i="10"/>
  <c r="N106" i="10"/>
  <c r="O106" i="10"/>
  <c r="R106" i="10"/>
  <c r="S106" i="10"/>
  <c r="T106" i="10"/>
  <c r="U106" i="10"/>
  <c r="G106" i="10"/>
  <c r="Z853" i="10"/>
  <c r="W852" i="10"/>
  <c r="W854" i="10" s="1"/>
  <c r="V852" i="10"/>
  <c r="W911" i="10"/>
  <c r="Z911" i="10" s="1"/>
  <c r="V911" i="10"/>
  <c r="W910" i="10"/>
  <c r="V910" i="10"/>
  <c r="W827" i="10"/>
  <c r="V827" i="10"/>
  <c r="V829" i="10" s="1"/>
  <c r="Y828" i="10"/>
  <c r="I828" i="10"/>
  <c r="W692" i="10"/>
  <c r="Z692" i="10" s="1"/>
  <c r="V692" i="10"/>
  <c r="I692" i="10"/>
  <c r="W691" i="10"/>
  <c r="Z691" i="10" s="1"/>
  <c r="V691" i="10"/>
  <c r="Y691" i="10" s="1"/>
  <c r="I691" i="10"/>
  <c r="Z537" i="10"/>
  <c r="Y537" i="10"/>
  <c r="I537" i="10"/>
  <c r="Z515" i="10"/>
  <c r="Y515" i="10"/>
  <c r="I515" i="10"/>
  <c r="Z218" i="10"/>
  <c r="Y218" i="10"/>
  <c r="I218" i="10"/>
  <c r="Z226" i="10"/>
  <c r="Y226" i="10"/>
  <c r="I226" i="10"/>
  <c r="Y55" i="10"/>
  <c r="Z55" i="10"/>
  <c r="I55" i="10"/>
  <c r="Z70" i="10"/>
  <c r="I70" i="10"/>
  <c r="Z41" i="10"/>
  <c r="I41" i="10"/>
  <c r="Z49" i="10"/>
  <c r="W48" i="10"/>
  <c r="Z48" i="10" s="1"/>
  <c r="W47" i="10"/>
  <c r="Z47" i="10" s="1"/>
  <c r="V47" i="10"/>
  <c r="Y47" i="10" s="1"/>
  <c r="W46" i="10"/>
  <c r="Z46" i="10" s="1"/>
  <c r="Y46" i="10"/>
  <c r="Z45" i="10"/>
  <c r="V45" i="10"/>
  <c r="Z44" i="10"/>
  <c r="V44" i="10"/>
  <c r="Y44" i="10" s="1"/>
  <c r="W40" i="10"/>
  <c r="Z40" i="10" s="1"/>
  <c r="Z28" i="10"/>
  <c r="Z27" i="10"/>
  <c r="Y26" i="10"/>
  <c r="Z26" i="10"/>
  <c r="Z24" i="10"/>
  <c r="Z23" i="10"/>
  <c r="W22" i="10"/>
  <c r="Z22" i="10" s="1"/>
  <c r="Y22" i="10"/>
  <c r="Z21" i="10"/>
  <c r="W19" i="10"/>
  <c r="Z19" i="10" s="1"/>
  <c r="V19" i="10"/>
  <c r="W18" i="10"/>
  <c r="Z18" i="10" s="1"/>
  <c r="W17" i="10"/>
  <c r="Z17" i="10" s="1"/>
  <c r="V17" i="10"/>
  <c r="Y17" i="10" s="1"/>
  <c r="W14" i="10"/>
  <c r="Z14" i="10" s="1"/>
  <c r="Z13" i="10"/>
  <c r="W12" i="10"/>
  <c r="V12" i="10"/>
  <c r="Y12" i="10" s="1"/>
  <c r="G926" i="10"/>
  <c r="I925" i="10"/>
  <c r="G912" i="10"/>
  <c r="I924" i="10"/>
  <c r="I911" i="10"/>
  <c r="I923" i="10"/>
  <c r="I910" i="10"/>
  <c r="H883" i="10"/>
  <c r="G883" i="10"/>
  <c r="I882" i="10"/>
  <c r="I881" i="10"/>
  <c r="I880" i="10"/>
  <c r="I853" i="10"/>
  <c r="I852" i="10"/>
  <c r="H722" i="10"/>
  <c r="G720" i="10"/>
  <c r="I719" i="10"/>
  <c r="I718" i="10"/>
  <c r="I717" i="10"/>
  <c r="I716" i="10"/>
  <c r="I715" i="10"/>
  <c r="I714" i="10"/>
  <c r="I713" i="10"/>
  <c r="I712" i="10"/>
  <c r="I711" i="10"/>
  <c r="G710" i="10"/>
  <c r="I709" i="10"/>
  <c r="I708" i="10"/>
  <c r="H579" i="10"/>
  <c r="H580" i="10" s="1"/>
  <c r="G579" i="10"/>
  <c r="G580" i="10" s="1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388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3" i="10"/>
  <c r="I362" i="10"/>
  <c r="I361" i="10"/>
  <c r="I360" i="10"/>
  <c r="I359" i="10"/>
  <c r="I358" i="10"/>
  <c r="I252" i="10"/>
  <c r="I251" i="10"/>
  <c r="I250" i="10"/>
  <c r="I249" i="10"/>
  <c r="I248" i="10"/>
  <c r="I247" i="10"/>
  <c r="I246" i="10"/>
  <c r="I245" i="10"/>
  <c r="I244" i="10"/>
  <c r="I243" i="10"/>
  <c r="I242" i="10"/>
  <c r="H50" i="10"/>
  <c r="G50" i="10"/>
  <c r="I49" i="10"/>
  <c r="I48" i="10"/>
  <c r="I47" i="10"/>
  <c r="I46" i="10"/>
  <c r="I45" i="10"/>
  <c r="I44" i="10"/>
  <c r="I43" i="10"/>
  <c r="I42" i="10"/>
  <c r="I40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D113" i="47"/>
  <c r="G113" i="47"/>
  <c r="H113" i="47"/>
  <c r="I113" i="47"/>
  <c r="J113" i="47"/>
  <c r="K113" i="47"/>
  <c r="L113" i="47"/>
  <c r="M113" i="47"/>
  <c r="N113" i="47"/>
  <c r="O113" i="47"/>
  <c r="Q113" i="47"/>
  <c r="H107" i="47"/>
  <c r="I107" i="47"/>
  <c r="J107" i="47"/>
  <c r="K107" i="47"/>
  <c r="O107" i="47"/>
  <c r="D111" i="47"/>
  <c r="F111" i="47"/>
  <c r="G111" i="47"/>
  <c r="J111" i="47"/>
  <c r="K111" i="47"/>
  <c r="L111" i="47"/>
  <c r="P111" i="47"/>
  <c r="Q111" i="47"/>
  <c r="C111" i="47"/>
  <c r="F105" i="47"/>
  <c r="G105" i="47"/>
  <c r="H105" i="47"/>
  <c r="I105" i="47"/>
  <c r="J105" i="47"/>
  <c r="K105" i="47"/>
  <c r="M105" i="47"/>
  <c r="N105" i="47"/>
  <c r="O105" i="47"/>
  <c r="P105" i="47"/>
  <c r="Q105" i="47"/>
  <c r="C105" i="47"/>
  <c r="D109" i="47"/>
  <c r="F109" i="47"/>
  <c r="G109" i="47"/>
  <c r="H109" i="47"/>
  <c r="I109" i="47"/>
  <c r="M109" i="47"/>
  <c r="N109" i="47"/>
  <c r="P109" i="47"/>
  <c r="Q109" i="47"/>
  <c r="C109" i="47"/>
  <c r="D108" i="47"/>
  <c r="G108" i="47"/>
  <c r="I108" i="47"/>
  <c r="J108" i="47"/>
  <c r="K108" i="47"/>
  <c r="M108" i="47"/>
  <c r="O108" i="47"/>
  <c r="P108" i="47"/>
  <c r="Q108" i="47"/>
  <c r="C108" i="47"/>
  <c r="H607" i="10"/>
  <c r="J665" i="10"/>
  <c r="K665" i="10"/>
  <c r="L607" i="10"/>
  <c r="N607" i="10"/>
  <c r="O607" i="10"/>
  <c r="P607" i="10"/>
  <c r="Q607" i="10"/>
  <c r="R607" i="10"/>
  <c r="S607" i="10"/>
  <c r="T607" i="10"/>
  <c r="U607" i="10"/>
  <c r="G607" i="10"/>
  <c r="H213" i="10"/>
  <c r="U213" i="10"/>
  <c r="D148" i="47"/>
  <c r="G340" i="10"/>
  <c r="C148" i="47" s="1"/>
  <c r="H336" i="10"/>
  <c r="J336" i="10"/>
  <c r="K336" i="10"/>
  <c r="S336" i="10"/>
  <c r="T336" i="10"/>
  <c r="P158" i="47" s="1"/>
  <c r="U336" i="10"/>
  <c r="Q158" i="47" s="1"/>
  <c r="G336" i="10"/>
  <c r="C158" i="47" s="1"/>
  <c r="H694" i="10"/>
  <c r="D83" i="47" s="1"/>
  <c r="J694" i="10"/>
  <c r="F83" i="47" s="1"/>
  <c r="K694" i="10"/>
  <c r="G83" i="47" s="1"/>
  <c r="R694" i="10"/>
  <c r="N83" i="47" s="1"/>
  <c r="T694" i="10"/>
  <c r="P83" i="47" s="1"/>
  <c r="G694" i="10"/>
  <c r="C83" i="47" s="1"/>
  <c r="H538" i="10"/>
  <c r="T538" i="10"/>
  <c r="U538" i="10"/>
  <c r="G538" i="10"/>
  <c r="R830" i="10"/>
  <c r="G825" i="10"/>
  <c r="I827" i="10"/>
  <c r="Z536" i="10"/>
  <c r="I536" i="10"/>
  <c r="Z227" i="10"/>
  <c r="Z228" i="10"/>
  <c r="Y228" i="10"/>
  <c r="I227" i="10"/>
  <c r="I228" i="10"/>
  <c r="H897" i="10"/>
  <c r="M897" i="10"/>
  <c r="N897" i="10"/>
  <c r="N898" i="10" s="1"/>
  <c r="S897" i="10"/>
  <c r="T897" i="10"/>
  <c r="U897" i="10"/>
  <c r="G897" i="10"/>
  <c r="G888" i="10"/>
  <c r="H893" i="10"/>
  <c r="L893" i="10"/>
  <c r="L898" i="10" s="1"/>
  <c r="M893" i="10"/>
  <c r="Q893" i="10"/>
  <c r="Q898" i="10" s="1"/>
  <c r="R893" i="10"/>
  <c r="R898" i="10" s="1"/>
  <c r="S893" i="10"/>
  <c r="S898" i="10" s="1"/>
  <c r="T893" i="10"/>
  <c r="U893" i="10"/>
  <c r="G893" i="10"/>
  <c r="H858" i="10"/>
  <c r="S858" i="10"/>
  <c r="T858" i="10"/>
  <c r="U858" i="10"/>
  <c r="G858" i="10"/>
  <c r="H866" i="10"/>
  <c r="N866" i="10"/>
  <c r="Q866" i="10"/>
  <c r="T866" i="10"/>
  <c r="U866" i="10"/>
  <c r="G866" i="10"/>
  <c r="H862" i="10"/>
  <c r="L862" i="10"/>
  <c r="M862" i="10"/>
  <c r="O862" i="10"/>
  <c r="O867" i="10" s="1"/>
  <c r="R862" i="10"/>
  <c r="T862" i="10"/>
  <c r="U862" i="10"/>
  <c r="G862" i="10"/>
  <c r="L778" i="10"/>
  <c r="N778" i="10"/>
  <c r="O778" i="10"/>
  <c r="P778" i="10"/>
  <c r="Q778" i="10"/>
  <c r="R778" i="10"/>
  <c r="T778" i="10"/>
  <c r="U778" i="10"/>
  <c r="G778" i="10"/>
  <c r="L769" i="10"/>
  <c r="R769" i="10"/>
  <c r="T769" i="10"/>
  <c r="G769" i="10"/>
  <c r="H664" i="10"/>
  <c r="L664" i="10"/>
  <c r="M664" i="10"/>
  <c r="N664" i="10"/>
  <c r="O664" i="10"/>
  <c r="R664" i="10"/>
  <c r="S664" i="10"/>
  <c r="T664" i="10"/>
  <c r="U664" i="10"/>
  <c r="G664" i="10"/>
  <c r="H637" i="10"/>
  <c r="L637" i="10"/>
  <c r="M637" i="10"/>
  <c r="N637" i="10"/>
  <c r="O637" i="10"/>
  <c r="P637" i="10"/>
  <c r="Q637" i="10"/>
  <c r="R637" i="10"/>
  <c r="S637" i="10"/>
  <c r="T637" i="10"/>
  <c r="U637" i="10"/>
  <c r="G637" i="10"/>
  <c r="H460" i="10"/>
  <c r="L460" i="10"/>
  <c r="M460" i="10"/>
  <c r="P460" i="10"/>
  <c r="Q460" i="10"/>
  <c r="R460" i="10"/>
  <c r="S460" i="10"/>
  <c r="T460" i="10"/>
  <c r="U460" i="10"/>
  <c r="G460" i="10"/>
  <c r="H448" i="10"/>
  <c r="J448" i="10"/>
  <c r="K448" i="10"/>
  <c r="L448" i="10"/>
  <c r="M448" i="10"/>
  <c r="R448" i="10"/>
  <c r="S448" i="10"/>
  <c r="T448" i="10"/>
  <c r="U448" i="10"/>
  <c r="G448" i="10"/>
  <c r="H289" i="10"/>
  <c r="J313" i="10"/>
  <c r="K289" i="10"/>
  <c r="L289" i="10"/>
  <c r="M289" i="10"/>
  <c r="N289" i="10"/>
  <c r="O289" i="10"/>
  <c r="P289" i="10"/>
  <c r="Q289" i="10"/>
  <c r="R289" i="10"/>
  <c r="S289" i="10"/>
  <c r="T289" i="10"/>
  <c r="U289" i="10"/>
  <c r="G289" i="10"/>
  <c r="G197" i="10"/>
  <c r="G134" i="10"/>
  <c r="H749" i="10"/>
  <c r="N749" i="10"/>
  <c r="P749" i="10"/>
  <c r="R749" i="10"/>
  <c r="S749" i="10"/>
  <c r="T749" i="10"/>
  <c r="U749" i="10"/>
  <c r="H740" i="10"/>
  <c r="T740" i="10"/>
  <c r="H425" i="10"/>
  <c r="H400" i="10"/>
  <c r="S400" i="10"/>
  <c r="T400" i="10"/>
  <c r="U400" i="10"/>
  <c r="H276" i="10"/>
  <c r="L276" i="10"/>
  <c r="M276" i="10"/>
  <c r="N276" i="10"/>
  <c r="O276" i="10"/>
  <c r="P276" i="10"/>
  <c r="Q276" i="10"/>
  <c r="R276" i="10"/>
  <c r="S276" i="10"/>
  <c r="T276" i="10"/>
  <c r="U276" i="10"/>
  <c r="G276" i="10"/>
  <c r="G400" i="10"/>
  <c r="G425" i="10"/>
  <c r="I854" i="10" l="1"/>
  <c r="T898" i="10"/>
  <c r="T899" i="10" s="1"/>
  <c r="M898" i="10"/>
  <c r="M899" i="10" s="1"/>
  <c r="Y852" i="10"/>
  <c r="V854" i="10"/>
  <c r="G898" i="10"/>
  <c r="U898" i="10"/>
  <c r="U899" i="10" s="1"/>
  <c r="H898" i="10"/>
  <c r="H899" i="10" s="1"/>
  <c r="I829" i="10"/>
  <c r="I912" i="10"/>
  <c r="I926" i="10"/>
  <c r="I229" i="10"/>
  <c r="Z910" i="10"/>
  <c r="Z912" i="10" s="1"/>
  <c r="W912" i="10"/>
  <c r="O198" i="10"/>
  <c r="O199" i="10" s="1"/>
  <c r="K198" i="10"/>
  <c r="K199" i="10" s="1"/>
  <c r="Q198" i="10"/>
  <c r="Q199" i="10" s="1"/>
  <c r="Z229" i="10"/>
  <c r="W829" i="10"/>
  <c r="Z923" i="10"/>
  <c r="W926" i="10"/>
  <c r="Y910" i="10"/>
  <c r="V912" i="10"/>
  <c r="Y923" i="10"/>
  <c r="AA923" i="10" s="1"/>
  <c r="V926" i="10"/>
  <c r="O158" i="47"/>
  <c r="O112" i="47" s="1"/>
  <c r="S341" i="10"/>
  <c r="O81" i="47" s="1"/>
  <c r="G158" i="47"/>
  <c r="G112" i="47" s="1"/>
  <c r="K341" i="10"/>
  <c r="G81" i="47" s="1"/>
  <c r="F158" i="47"/>
  <c r="J341" i="10"/>
  <c r="F81" i="47" s="1"/>
  <c r="D158" i="47"/>
  <c r="H341" i="10"/>
  <c r="D81" i="47" s="1"/>
  <c r="V579" i="10"/>
  <c r="V580" i="10" s="1"/>
  <c r="Y580" i="10" s="1"/>
  <c r="V720" i="10"/>
  <c r="I720" i="10"/>
  <c r="V710" i="10"/>
  <c r="Z560" i="10"/>
  <c r="AA560" i="10" s="1"/>
  <c r="W579" i="10"/>
  <c r="W580" i="10" s="1"/>
  <c r="Z580" i="10" s="1"/>
  <c r="AA711" i="10"/>
  <c r="W720" i="10"/>
  <c r="U390" i="10"/>
  <c r="U391" i="10" s="1"/>
  <c r="Q390" i="10"/>
  <c r="Q391" i="10" s="1"/>
  <c r="M390" i="10"/>
  <c r="M391" i="10" s="1"/>
  <c r="H390" i="10"/>
  <c r="H391" i="10" s="1"/>
  <c r="G390" i="10"/>
  <c r="G391" i="10" s="1"/>
  <c r="N390" i="10"/>
  <c r="N391" i="10" s="1"/>
  <c r="T390" i="10"/>
  <c r="T391" i="10" s="1"/>
  <c r="P390" i="10"/>
  <c r="P391" i="10" s="1"/>
  <c r="L390" i="10"/>
  <c r="L391" i="10" s="1"/>
  <c r="I389" i="10"/>
  <c r="W389" i="10"/>
  <c r="O390" i="10"/>
  <c r="O391" i="10" s="1"/>
  <c r="V389" i="10"/>
  <c r="V364" i="10"/>
  <c r="Z364" i="10"/>
  <c r="I364" i="10"/>
  <c r="W364" i="10"/>
  <c r="I253" i="10"/>
  <c r="V253" i="10"/>
  <c r="W253" i="10"/>
  <c r="K313" i="10"/>
  <c r="K314" i="10" s="1"/>
  <c r="G58" i="47" s="1"/>
  <c r="X43" i="10"/>
  <c r="Y43" i="10"/>
  <c r="AA43" i="10" s="1"/>
  <c r="X15" i="10"/>
  <c r="X42" i="10"/>
  <c r="X11" i="10"/>
  <c r="X20" i="10"/>
  <c r="X10" i="10"/>
  <c r="X16" i="10"/>
  <c r="X565" i="10"/>
  <c r="Z565" i="10"/>
  <c r="AA565" i="10" s="1"/>
  <c r="X564" i="10"/>
  <c r="Z42" i="10"/>
  <c r="AA42" i="10" s="1"/>
  <c r="T517" i="10"/>
  <c r="T539" i="10" s="1"/>
  <c r="P82" i="47" s="1"/>
  <c r="H517" i="10"/>
  <c r="H539" i="10" s="1"/>
  <c r="D82" i="47" s="1"/>
  <c r="G517" i="10"/>
  <c r="G539" i="10" s="1"/>
  <c r="C82" i="47" s="1"/>
  <c r="R517" i="10"/>
  <c r="R539" i="10" s="1"/>
  <c r="N82" i="47" s="1"/>
  <c r="J517" i="10"/>
  <c r="U517" i="10"/>
  <c r="U539" i="10" s="1"/>
  <c r="Q82" i="47" s="1"/>
  <c r="K517" i="10"/>
  <c r="K539" i="10" s="1"/>
  <c r="G82" i="47" s="1"/>
  <c r="N899" i="10"/>
  <c r="X883" i="10"/>
  <c r="S899" i="10"/>
  <c r="Q899" i="10"/>
  <c r="R899" i="10"/>
  <c r="X923" i="10"/>
  <c r="X925" i="10"/>
  <c r="G899" i="10"/>
  <c r="Y925" i="10"/>
  <c r="AA925" i="10" s="1"/>
  <c r="X924" i="10"/>
  <c r="Z924" i="10"/>
  <c r="AA924" i="10" s="1"/>
  <c r="G867" i="10"/>
  <c r="U867" i="10"/>
  <c r="U868" i="10" s="1"/>
  <c r="R867" i="10"/>
  <c r="R868" i="10" s="1"/>
  <c r="N867" i="10"/>
  <c r="N868" i="10" s="1"/>
  <c r="T867" i="10"/>
  <c r="T868" i="10" s="1"/>
  <c r="Z883" i="10"/>
  <c r="S867" i="10"/>
  <c r="S868" i="10" s="1"/>
  <c r="L867" i="10"/>
  <c r="L868" i="10" s="1"/>
  <c r="H867" i="10"/>
  <c r="H868" i="10" s="1"/>
  <c r="Q867" i="10"/>
  <c r="Q868" i="10" s="1"/>
  <c r="M867" i="10"/>
  <c r="M868" i="10" s="1"/>
  <c r="Y883" i="10"/>
  <c r="Y853" i="10"/>
  <c r="X574" i="10"/>
  <c r="T665" i="10"/>
  <c r="P60" i="47" s="1"/>
  <c r="P665" i="10"/>
  <c r="L60" i="47" s="1"/>
  <c r="L665" i="10"/>
  <c r="H60" i="47" s="1"/>
  <c r="U665" i="10"/>
  <c r="Q60" i="47" s="1"/>
  <c r="Q665" i="10"/>
  <c r="M60" i="47" s="1"/>
  <c r="M665" i="10"/>
  <c r="I60" i="47" s="1"/>
  <c r="X571" i="10"/>
  <c r="X569" i="10"/>
  <c r="X722" i="10"/>
  <c r="R665" i="10"/>
  <c r="N60" i="47" s="1"/>
  <c r="N665" i="10"/>
  <c r="J60" i="47" s="1"/>
  <c r="S665" i="10"/>
  <c r="O60" i="47" s="1"/>
  <c r="O665" i="10"/>
  <c r="K60" i="47" s="1"/>
  <c r="H665" i="10"/>
  <c r="D60" i="47" s="1"/>
  <c r="S313" i="10"/>
  <c r="S314" i="10" s="1"/>
  <c r="O58" i="47" s="1"/>
  <c r="X709" i="10"/>
  <c r="AA719" i="10"/>
  <c r="G665" i="10"/>
  <c r="AA709" i="10"/>
  <c r="Z722" i="10"/>
  <c r="Y708" i="10"/>
  <c r="X568" i="10"/>
  <c r="AA564" i="10"/>
  <c r="X575" i="10"/>
  <c r="X577" i="10"/>
  <c r="Y575" i="10"/>
  <c r="AA575" i="10" s="1"/>
  <c r="Y577" i="10"/>
  <c r="AA577" i="10" s="1"/>
  <c r="X576" i="10"/>
  <c r="X573" i="10"/>
  <c r="Y569" i="10"/>
  <c r="AA569" i="10" s="1"/>
  <c r="AA573" i="10"/>
  <c r="X572" i="10"/>
  <c r="X578" i="10"/>
  <c r="Y571" i="10"/>
  <c r="AA571" i="10" s="1"/>
  <c r="X570" i="10"/>
  <c r="Z578" i="10"/>
  <c r="AA578" i="10" s="1"/>
  <c r="Z576" i="10"/>
  <c r="AA576" i="10" s="1"/>
  <c r="Z574" i="10"/>
  <c r="AA574" i="10" s="1"/>
  <c r="Z572" i="10"/>
  <c r="AA572" i="10" s="1"/>
  <c r="Z570" i="10"/>
  <c r="AA570" i="10" s="1"/>
  <c r="Z568" i="10"/>
  <c r="AA568" i="10" s="1"/>
  <c r="AA366" i="10"/>
  <c r="X365" i="10"/>
  <c r="X388" i="10"/>
  <c r="P313" i="10"/>
  <c r="X374" i="10"/>
  <c r="X367" i="10"/>
  <c r="AA368" i="10"/>
  <c r="X376" i="10"/>
  <c r="AA371" i="10"/>
  <c r="X373" i="10"/>
  <c r="X372" i="10"/>
  <c r="AA246" i="10"/>
  <c r="AA360" i="10"/>
  <c r="X561" i="10"/>
  <c r="AA250" i="10"/>
  <c r="Y373" i="10"/>
  <c r="AA373" i="10" s="1"/>
  <c r="X370" i="10"/>
  <c r="Y388" i="10"/>
  <c r="AA388" i="10" s="1"/>
  <c r="X375" i="10"/>
  <c r="AA370" i="10"/>
  <c r="X369" i="10"/>
  <c r="Y374" i="10"/>
  <c r="AA374" i="10" s="1"/>
  <c r="X371" i="10"/>
  <c r="X366" i="10"/>
  <c r="Z376" i="10"/>
  <c r="AA376" i="10" s="1"/>
  <c r="Z375" i="10"/>
  <c r="AA375" i="10" s="1"/>
  <c r="Z372" i="10"/>
  <c r="AA372" i="10" s="1"/>
  <c r="Z369" i="10"/>
  <c r="AA369" i="10" s="1"/>
  <c r="X368" i="10"/>
  <c r="Z367" i="10"/>
  <c r="AA367" i="10" s="1"/>
  <c r="Z365" i="10"/>
  <c r="V50" i="10"/>
  <c r="X361" i="10"/>
  <c r="AA363" i="10"/>
  <c r="X881" i="10"/>
  <c r="AA715" i="10"/>
  <c r="AA243" i="10"/>
  <c r="X567" i="10"/>
  <c r="AA252" i="10"/>
  <c r="Z880" i="10"/>
  <c r="AA880" i="10" s="1"/>
  <c r="AA242" i="10"/>
  <c r="X359" i="10"/>
  <c r="W50" i="10"/>
  <c r="AA358" i="10"/>
  <c r="X360" i="10"/>
  <c r="X362" i="10"/>
  <c r="X563" i="10"/>
  <c r="Z716" i="10"/>
  <c r="AA716" i="10" s="1"/>
  <c r="AA245" i="10"/>
  <c r="AA247" i="10"/>
  <c r="AA362" i="10"/>
  <c r="X363" i="10"/>
  <c r="X566" i="10"/>
  <c r="AA717" i="10"/>
  <c r="X882" i="10"/>
  <c r="Z251" i="10"/>
  <c r="AA251" i="10" s="1"/>
  <c r="Y881" i="10"/>
  <c r="AA881" i="10" s="1"/>
  <c r="Y882" i="10"/>
  <c r="AA882" i="10" s="1"/>
  <c r="AA713" i="10"/>
  <c r="Y712" i="10"/>
  <c r="AA712" i="10" s="1"/>
  <c r="Y714" i="10"/>
  <c r="AA714" i="10" s="1"/>
  <c r="Y718" i="10"/>
  <c r="AA718" i="10" s="1"/>
  <c r="Y562" i="10"/>
  <c r="AA562" i="10" s="1"/>
  <c r="Y566" i="10"/>
  <c r="AA566" i="10" s="1"/>
  <c r="Y561" i="10"/>
  <c r="AA561" i="10" s="1"/>
  <c r="Y563" i="10"/>
  <c r="AA563" i="10" s="1"/>
  <c r="Y567" i="10"/>
  <c r="AA567" i="10" s="1"/>
  <c r="AA359" i="10"/>
  <c r="Y361" i="10"/>
  <c r="AA361" i="10" s="1"/>
  <c r="Y244" i="10"/>
  <c r="AA244" i="10" s="1"/>
  <c r="Y248" i="10"/>
  <c r="AA248" i="10" s="1"/>
  <c r="Y249" i="10"/>
  <c r="AA249" i="10" s="1"/>
  <c r="AA25" i="10"/>
  <c r="AA16" i="10"/>
  <c r="X48" i="10"/>
  <c r="X47" i="10"/>
  <c r="X691" i="10"/>
  <c r="X19" i="10"/>
  <c r="AA21" i="10"/>
  <c r="X911" i="10"/>
  <c r="AA10" i="10"/>
  <c r="X44" i="10"/>
  <c r="AA46" i="10"/>
  <c r="AA218" i="10"/>
  <c r="Z852" i="10"/>
  <c r="Z854" i="10" s="1"/>
  <c r="X852" i="10"/>
  <c r="X854" i="10" s="1"/>
  <c r="AA22" i="10"/>
  <c r="AA15" i="10"/>
  <c r="X17" i="10"/>
  <c r="X18" i="10"/>
  <c r="AA26" i="10"/>
  <c r="X45" i="10"/>
  <c r="X46" i="10"/>
  <c r="Y41" i="10"/>
  <c r="AA41" i="10" s="1"/>
  <c r="X40" i="10"/>
  <c r="AA17" i="10"/>
  <c r="AA44" i="10"/>
  <c r="AA20" i="10"/>
  <c r="X22" i="10"/>
  <c r="AA47" i="10"/>
  <c r="AA515" i="10"/>
  <c r="X827" i="10"/>
  <c r="X829" i="10" s="1"/>
  <c r="X910" i="10"/>
  <c r="Y911" i="10"/>
  <c r="AA911" i="10" s="1"/>
  <c r="AA828" i="10"/>
  <c r="X692" i="10"/>
  <c r="Y692" i="10"/>
  <c r="AA691" i="10"/>
  <c r="AA537" i="10"/>
  <c r="AA226" i="10"/>
  <c r="AA55" i="10"/>
  <c r="Y70" i="10"/>
  <c r="AA70" i="10" s="1"/>
  <c r="Y48" i="10"/>
  <c r="AA48" i="10" s="1"/>
  <c r="Y49" i="10"/>
  <c r="AA49" i="10" s="1"/>
  <c r="Y45" i="10"/>
  <c r="AA45" i="10" s="1"/>
  <c r="Y28" i="10"/>
  <c r="AA28" i="10" s="1"/>
  <c r="AA27" i="10"/>
  <c r="Y40" i="10"/>
  <c r="AA40" i="10" s="1"/>
  <c r="Y23" i="10"/>
  <c r="AA23" i="10" s="1"/>
  <c r="AA24" i="10"/>
  <c r="Y18" i="10"/>
  <c r="AA18" i="10" s="1"/>
  <c r="Y19" i="10"/>
  <c r="AA19" i="10" s="1"/>
  <c r="X12" i="10"/>
  <c r="X14" i="10"/>
  <c r="Y14" i="10"/>
  <c r="AA14" i="10" s="1"/>
  <c r="Y13" i="10"/>
  <c r="AA13" i="10" s="1"/>
  <c r="AA11" i="10"/>
  <c r="Z12" i="10"/>
  <c r="AA12" i="10" s="1"/>
  <c r="G721" i="10"/>
  <c r="I883" i="10"/>
  <c r="I710" i="10"/>
  <c r="I579" i="10"/>
  <c r="I580" i="10" s="1"/>
  <c r="I50" i="10"/>
  <c r="Q107" i="47"/>
  <c r="C107" i="47"/>
  <c r="P107" i="47"/>
  <c r="D107" i="47"/>
  <c r="N107" i="47"/>
  <c r="D105" i="47"/>
  <c r="P113" i="47"/>
  <c r="C113" i="47"/>
  <c r="F113" i="47"/>
  <c r="K112" i="47"/>
  <c r="P112" i="47"/>
  <c r="H112" i="47"/>
  <c r="Q112" i="47"/>
  <c r="I112" i="47"/>
  <c r="C112" i="47"/>
  <c r="N112" i="47"/>
  <c r="D112" i="47"/>
  <c r="C110" i="47"/>
  <c r="P110" i="47"/>
  <c r="L110" i="47"/>
  <c r="D110" i="47"/>
  <c r="Q110" i="47"/>
  <c r="M110" i="47"/>
  <c r="I110" i="47"/>
  <c r="N110" i="47"/>
  <c r="J110" i="47"/>
  <c r="F110" i="47"/>
  <c r="O110" i="47"/>
  <c r="G110" i="47"/>
  <c r="F60" i="47"/>
  <c r="G60" i="47"/>
  <c r="G231" i="10"/>
  <c r="U341" i="10"/>
  <c r="Q81" i="47" s="1"/>
  <c r="T341" i="10"/>
  <c r="P81" i="47" s="1"/>
  <c r="G341" i="10"/>
  <c r="C81" i="47" s="1"/>
  <c r="G830" i="10"/>
  <c r="C84" i="47" s="1"/>
  <c r="H830" i="10"/>
  <c r="D84" i="47" s="1"/>
  <c r="T830" i="10"/>
  <c r="P84" i="47" s="1"/>
  <c r="U830" i="10"/>
  <c r="Q84" i="47" s="1"/>
  <c r="N84" i="47"/>
  <c r="J830" i="10"/>
  <c r="F84" i="47" s="1"/>
  <c r="Y827" i="10"/>
  <c r="Y829" i="10" s="1"/>
  <c r="AA228" i="10"/>
  <c r="Y536" i="10"/>
  <c r="AA536" i="10" s="1"/>
  <c r="Y227" i="10"/>
  <c r="Y229" i="10" s="1"/>
  <c r="K868" i="10"/>
  <c r="J868" i="10"/>
  <c r="O868" i="10"/>
  <c r="G779" i="10"/>
  <c r="J899" i="10"/>
  <c r="L899" i="10"/>
  <c r="O899" i="10"/>
  <c r="K899" i="10"/>
  <c r="T779" i="10"/>
  <c r="P779" i="10"/>
  <c r="L779" i="10"/>
  <c r="Q779" i="10"/>
  <c r="R779" i="10"/>
  <c r="N779" i="10"/>
  <c r="O779" i="10"/>
  <c r="U779" i="10"/>
  <c r="P461" i="10"/>
  <c r="P462" i="10" s="1"/>
  <c r="H461" i="10"/>
  <c r="H462" i="10" s="1"/>
  <c r="T461" i="10"/>
  <c r="T462" i="10" s="1"/>
  <c r="L461" i="10"/>
  <c r="L462" i="10" s="1"/>
  <c r="J314" i="10"/>
  <c r="F58" i="47" s="1"/>
  <c r="G461" i="10"/>
  <c r="G462" i="10" s="1"/>
  <c r="R461" i="10"/>
  <c r="R462" i="10" s="1"/>
  <c r="J461" i="10"/>
  <c r="J462" i="10" s="1"/>
  <c r="S461" i="10"/>
  <c r="S462" i="10" s="1"/>
  <c r="K461" i="10"/>
  <c r="K462" i="10" s="1"/>
  <c r="K490" i="10" s="1"/>
  <c r="Q461" i="10"/>
  <c r="Q462" i="10" s="1"/>
  <c r="M461" i="10"/>
  <c r="M462" i="10" s="1"/>
  <c r="U461" i="10"/>
  <c r="U462" i="10" s="1"/>
  <c r="S426" i="10"/>
  <c r="S427" i="10" s="1"/>
  <c r="P426" i="10"/>
  <c r="P427" i="10" s="1"/>
  <c r="Q426" i="10"/>
  <c r="Q427" i="10" s="1"/>
  <c r="H426" i="10"/>
  <c r="H427" i="10" s="1"/>
  <c r="T751" i="10"/>
  <c r="P751" i="10"/>
  <c r="G426" i="10"/>
  <c r="G427" i="10" s="1"/>
  <c r="T426" i="10"/>
  <c r="T427" i="10" s="1"/>
  <c r="L426" i="10"/>
  <c r="L427" i="10" s="1"/>
  <c r="R426" i="10"/>
  <c r="R427" i="10" s="1"/>
  <c r="N426" i="10"/>
  <c r="N427" i="10" s="1"/>
  <c r="U751" i="10"/>
  <c r="H751" i="10"/>
  <c r="R751" i="10"/>
  <c r="N751" i="10"/>
  <c r="M426" i="10"/>
  <c r="M427" i="10" s="1"/>
  <c r="O426" i="10"/>
  <c r="O427" i="10" s="1"/>
  <c r="S751" i="10"/>
  <c r="R750" i="10"/>
  <c r="N750" i="10"/>
  <c r="S750" i="10"/>
  <c r="T750" i="10"/>
  <c r="P750" i="10"/>
  <c r="H750" i="10"/>
  <c r="U750" i="10"/>
  <c r="U426" i="10"/>
  <c r="U427" i="10" s="1"/>
  <c r="Y604" i="10"/>
  <c r="Z604" i="10"/>
  <c r="Y606" i="10"/>
  <c r="V687" i="10"/>
  <c r="W687" i="10"/>
  <c r="V688" i="10"/>
  <c r="W688" i="10"/>
  <c r="V689" i="10"/>
  <c r="Y689" i="10" s="1"/>
  <c r="W689" i="10"/>
  <c r="Z689" i="10" s="1"/>
  <c r="V690" i="10"/>
  <c r="Y690" i="10" s="1"/>
  <c r="W690" i="10"/>
  <c r="Y742" i="10"/>
  <c r="Y743" i="10"/>
  <c r="Y744" i="10"/>
  <c r="Y745" i="10"/>
  <c r="Z745" i="10"/>
  <c r="Y746" i="10"/>
  <c r="Y747" i="10"/>
  <c r="Z747" i="10"/>
  <c r="Y748" i="10"/>
  <c r="V824" i="10"/>
  <c r="V825" i="10" s="1"/>
  <c r="W824" i="10"/>
  <c r="W825" i="10" s="1"/>
  <c r="V856" i="10"/>
  <c r="W856" i="10"/>
  <c r="Z857" i="10"/>
  <c r="V885" i="10"/>
  <c r="V888" i="10" s="1"/>
  <c r="W885" i="10"/>
  <c r="W888" i="10" s="1"/>
  <c r="Z887" i="10"/>
  <c r="V514" i="10"/>
  <c r="Y514" i="10" s="1"/>
  <c r="W514" i="10"/>
  <c r="Z514" i="10" s="1"/>
  <c r="Z534" i="10"/>
  <c r="Y535" i="10"/>
  <c r="Z535" i="10"/>
  <c r="V591" i="10"/>
  <c r="W591" i="10"/>
  <c r="V592" i="10"/>
  <c r="Y592" i="10" s="1"/>
  <c r="W592" i="10"/>
  <c r="Z592" i="10" s="1"/>
  <c r="V593" i="10"/>
  <c r="Y593" i="10" s="1"/>
  <c r="W593" i="10"/>
  <c r="Z593" i="10" s="1"/>
  <c r="V594" i="10"/>
  <c r="Y594" i="10" s="1"/>
  <c r="W594" i="10"/>
  <c r="Z594" i="10" s="1"/>
  <c r="Z595" i="10"/>
  <c r="Y596" i="10"/>
  <c r="Z596" i="10"/>
  <c r="Y597" i="10"/>
  <c r="Z597" i="10"/>
  <c r="Y598" i="10"/>
  <c r="Z598" i="10"/>
  <c r="Y599" i="10"/>
  <c r="Z599" i="10"/>
  <c r="Y600" i="10"/>
  <c r="Z600" i="10"/>
  <c r="Y603" i="10"/>
  <c r="Z603" i="10"/>
  <c r="Z508" i="10"/>
  <c r="V513" i="10"/>
  <c r="W513" i="10"/>
  <c r="Y54" i="10"/>
  <c r="Y56" i="10"/>
  <c r="Z56" i="10"/>
  <c r="Y57" i="10"/>
  <c r="Y68" i="10"/>
  <c r="Z68" i="10"/>
  <c r="Y69" i="10"/>
  <c r="Z71" i="10"/>
  <c r="Y72" i="10"/>
  <c r="Y73" i="10"/>
  <c r="Z73" i="10"/>
  <c r="Y74" i="10"/>
  <c r="Y75" i="10"/>
  <c r="Z75" i="10"/>
  <c r="Y76" i="10"/>
  <c r="Z77" i="10"/>
  <c r="Y78" i="10"/>
  <c r="Y79" i="10"/>
  <c r="Z79" i="10"/>
  <c r="Y80" i="10"/>
  <c r="Z80" i="10"/>
  <c r="Y81" i="10"/>
  <c r="Z81" i="10"/>
  <c r="Y82" i="10"/>
  <c r="Z82" i="10"/>
  <c r="Z83" i="10"/>
  <c r="Z84" i="10"/>
  <c r="Y85" i="10"/>
  <c r="Z85" i="10"/>
  <c r="Z86" i="10"/>
  <c r="Y98" i="10"/>
  <c r="Z98" i="10"/>
  <c r="Y99" i="10"/>
  <c r="Z99" i="10"/>
  <c r="Y100" i="10"/>
  <c r="Z100" i="10"/>
  <c r="Y101" i="10"/>
  <c r="Z101" i="10"/>
  <c r="Y103" i="10"/>
  <c r="Z103" i="10"/>
  <c r="Y104" i="10"/>
  <c r="Z104" i="10"/>
  <c r="Y105" i="10"/>
  <c r="V255" i="10"/>
  <c r="W255" i="10"/>
  <c r="Y256" i="10"/>
  <c r="Z256" i="10"/>
  <c r="Y257" i="10"/>
  <c r="Z257" i="10"/>
  <c r="Y258" i="10"/>
  <c r="Z258" i="10"/>
  <c r="Z259" i="10"/>
  <c r="Y260" i="10"/>
  <c r="Z260" i="10"/>
  <c r="Y270" i="10"/>
  <c r="Z270" i="10"/>
  <c r="Y271" i="10"/>
  <c r="Z271" i="10"/>
  <c r="Y273" i="10"/>
  <c r="Z273" i="10"/>
  <c r="Y274" i="10"/>
  <c r="Z274" i="10"/>
  <c r="Y275" i="10"/>
  <c r="Z275" i="10"/>
  <c r="V334" i="10"/>
  <c r="Y334" i="10" s="1"/>
  <c r="W334" i="10"/>
  <c r="Z334" i="10" s="1"/>
  <c r="V335" i="10"/>
  <c r="Y335" i="10" s="1"/>
  <c r="W335" i="10"/>
  <c r="Z335" i="10" s="1"/>
  <c r="Z393" i="10"/>
  <c r="Z394" i="10"/>
  <c r="Y395" i="10"/>
  <c r="Z395" i="10"/>
  <c r="Y396" i="10"/>
  <c r="Z396" i="10"/>
  <c r="Y397" i="10"/>
  <c r="Z397" i="10"/>
  <c r="Y399" i="10"/>
  <c r="Z399" i="10"/>
  <c r="V401" i="10"/>
  <c r="W401" i="10"/>
  <c r="V402" i="10"/>
  <c r="W402" i="10"/>
  <c r="Z402" i="10" s="1"/>
  <c r="V403" i="10"/>
  <c r="Y403" i="10" s="1"/>
  <c r="W403" i="10"/>
  <c r="Z403" i="10" s="1"/>
  <c r="V404" i="10"/>
  <c r="Y404" i="10" s="1"/>
  <c r="W404" i="10"/>
  <c r="Z404" i="10" s="1"/>
  <c r="V405" i="10"/>
  <c r="Y405" i="10" s="1"/>
  <c r="W405" i="10"/>
  <c r="Z405" i="10" s="1"/>
  <c r="Y421" i="10"/>
  <c r="Z421" i="10"/>
  <c r="V416" i="10"/>
  <c r="Y416" i="10" s="1"/>
  <c r="W416" i="10"/>
  <c r="Z416" i="10" s="1"/>
  <c r="Y417" i="10"/>
  <c r="Z417" i="10"/>
  <c r="Y418" i="10"/>
  <c r="Z418" i="10"/>
  <c r="Y419" i="10"/>
  <c r="Z419" i="10"/>
  <c r="Y423" i="10"/>
  <c r="Z423" i="10"/>
  <c r="Y424" i="10"/>
  <c r="Z424" i="10"/>
  <c r="Z53" i="10"/>
  <c r="V891" i="10"/>
  <c r="Y891" i="10" s="1"/>
  <c r="W891" i="10"/>
  <c r="Z891" i="10" s="1"/>
  <c r="W892" i="10"/>
  <c r="Z892" i="10" s="1"/>
  <c r="V895" i="10"/>
  <c r="W895" i="10"/>
  <c r="W890" i="10"/>
  <c r="V890" i="10"/>
  <c r="V861" i="10"/>
  <c r="Y861" i="10" s="1"/>
  <c r="W861" i="10"/>
  <c r="Z861" i="10" s="1"/>
  <c r="V864" i="10"/>
  <c r="W864" i="10"/>
  <c r="V865" i="10"/>
  <c r="W865" i="10"/>
  <c r="Z865" i="10" s="1"/>
  <c r="W860" i="10"/>
  <c r="V860" i="10"/>
  <c r="V781" i="10"/>
  <c r="V799" i="10" s="1"/>
  <c r="Y782" i="10"/>
  <c r="Y794" i="10"/>
  <c r="Z794" i="10"/>
  <c r="Z799" i="10" s="1"/>
  <c r="Y797" i="10"/>
  <c r="Y798" i="10"/>
  <c r="Z798" i="10"/>
  <c r="Y772" i="10"/>
  <c r="Y775" i="10"/>
  <c r="Y776" i="10"/>
  <c r="Z776" i="10"/>
  <c r="Y774" i="10"/>
  <c r="Y771" i="10"/>
  <c r="Z771" i="10"/>
  <c r="V678" i="10"/>
  <c r="W678" i="10"/>
  <c r="V679" i="10"/>
  <c r="W679" i="10"/>
  <c r="V680" i="10"/>
  <c r="W680" i="10"/>
  <c r="V682" i="10"/>
  <c r="Y682" i="10" s="1"/>
  <c r="W682" i="10"/>
  <c r="Z682" i="10" s="1"/>
  <c r="V683" i="10"/>
  <c r="Y683" i="10" s="1"/>
  <c r="W683" i="10"/>
  <c r="Z683" i="10" s="1"/>
  <c r="V684" i="10"/>
  <c r="Y684" i="10" s="1"/>
  <c r="W684" i="10"/>
  <c r="Z684" i="10" s="1"/>
  <c r="V685" i="10"/>
  <c r="Y685" i="10" s="1"/>
  <c r="W685" i="10"/>
  <c r="Z685" i="10" s="1"/>
  <c r="V686" i="10"/>
  <c r="Y686" i="10" s="1"/>
  <c r="W686" i="10"/>
  <c r="Z686" i="10" s="1"/>
  <c r="Y654" i="10"/>
  <c r="Z655" i="10"/>
  <c r="Y659" i="10"/>
  <c r="Z661" i="10"/>
  <c r="Z662" i="10"/>
  <c r="Y663" i="10"/>
  <c r="Z663" i="10"/>
  <c r="Z657" i="10"/>
  <c r="Y658" i="10"/>
  <c r="Z658" i="10"/>
  <c r="Y651" i="10"/>
  <c r="Z651" i="10"/>
  <c r="Y652" i="10"/>
  <c r="Y653" i="10"/>
  <c r="Y650" i="10"/>
  <c r="Z650" i="10"/>
  <c r="Y621" i="10"/>
  <c r="Z621" i="10"/>
  <c r="Z622" i="10"/>
  <c r="Y623" i="10"/>
  <c r="Z623" i="10"/>
  <c r="Y624" i="10"/>
  <c r="Z624" i="10"/>
  <c r="Y625" i="10"/>
  <c r="Z625" i="10"/>
  <c r="Y626" i="10"/>
  <c r="Z627" i="10"/>
  <c r="Y632" i="10"/>
  <c r="Z632" i="10"/>
  <c r="Y633" i="10"/>
  <c r="Z633" i="10"/>
  <c r="Y634" i="10"/>
  <c r="Z634" i="10"/>
  <c r="Y635" i="10"/>
  <c r="Z635" i="10"/>
  <c r="Y636" i="10"/>
  <c r="Z636" i="10"/>
  <c r="Y630" i="10"/>
  <c r="Z630" i="10"/>
  <c r="Y631" i="10"/>
  <c r="Z631" i="10"/>
  <c r="Y628" i="10"/>
  <c r="Z628" i="10"/>
  <c r="Y629" i="10"/>
  <c r="Z629" i="10"/>
  <c r="V532" i="10"/>
  <c r="W532" i="10"/>
  <c r="Z533" i="10"/>
  <c r="V511" i="10"/>
  <c r="W511" i="10"/>
  <c r="V512" i="10"/>
  <c r="W512" i="10"/>
  <c r="V510" i="10"/>
  <c r="W510" i="10"/>
  <c r="V509" i="10"/>
  <c r="V475" i="10"/>
  <c r="V488" i="10" s="1"/>
  <c r="V489" i="10" s="1"/>
  <c r="W475" i="10"/>
  <c r="W488" i="10" s="1"/>
  <c r="W489" i="10" s="1"/>
  <c r="Z476" i="10"/>
  <c r="Z477" i="10"/>
  <c r="Y478" i="10"/>
  <c r="Z478" i="10"/>
  <c r="Y485" i="10"/>
  <c r="Z485" i="10"/>
  <c r="Z486" i="10"/>
  <c r="Z483" i="10"/>
  <c r="Z484" i="10"/>
  <c r="Z487" i="10"/>
  <c r="V450" i="10"/>
  <c r="Y450" i="10" s="1"/>
  <c r="W450" i="10"/>
  <c r="Z450" i="10" s="1"/>
  <c r="V451" i="10"/>
  <c r="W451" i="10"/>
  <c r="Z451" i="10" s="1"/>
  <c r="V452" i="10"/>
  <c r="W452" i="10"/>
  <c r="Z452" i="10" s="1"/>
  <c r="V453" i="10"/>
  <c r="Y453" i="10" s="1"/>
  <c r="W453" i="10"/>
  <c r="Z453" i="10" s="1"/>
  <c r="V454" i="10"/>
  <c r="Y454" i="10" s="1"/>
  <c r="W454" i="10"/>
  <c r="Z454" i="10" s="1"/>
  <c r="V457" i="10"/>
  <c r="W457" i="10"/>
  <c r="Z457" i="10" s="1"/>
  <c r="V458" i="10"/>
  <c r="Y458" i="10" s="1"/>
  <c r="W458" i="10"/>
  <c r="Z458" i="10" s="1"/>
  <c r="V459" i="10"/>
  <c r="Y459" i="10" s="1"/>
  <c r="W459" i="10"/>
  <c r="Z459" i="10" s="1"/>
  <c r="V455" i="10"/>
  <c r="Y455" i="10" s="1"/>
  <c r="W455" i="10"/>
  <c r="V456" i="10"/>
  <c r="W456" i="10"/>
  <c r="Z456" i="10" s="1"/>
  <c r="W449" i="10"/>
  <c r="V449" i="10"/>
  <c r="V330" i="10"/>
  <c r="W330" i="10"/>
  <c r="V331" i="10"/>
  <c r="W331" i="10"/>
  <c r="V332" i="10"/>
  <c r="W332" i="10"/>
  <c r="V333" i="10"/>
  <c r="W333" i="10"/>
  <c r="Y339" i="10"/>
  <c r="Z339" i="10"/>
  <c r="V302" i="10"/>
  <c r="W302" i="10"/>
  <c r="Z302" i="10" s="1"/>
  <c r="V303" i="10"/>
  <c r="Y303" i="10" s="1"/>
  <c r="W303" i="10"/>
  <c r="Z303" i="10" s="1"/>
  <c r="V304" i="10"/>
  <c r="W304" i="10"/>
  <c r="V305" i="10"/>
  <c r="W305" i="10"/>
  <c r="V306" i="10"/>
  <c r="W306" i="10"/>
  <c r="V310" i="10"/>
  <c r="W310" i="10"/>
  <c r="V311" i="10"/>
  <c r="W311" i="10"/>
  <c r="V307" i="10"/>
  <c r="W307" i="10"/>
  <c r="V308" i="10"/>
  <c r="W308" i="10"/>
  <c r="V309" i="10"/>
  <c r="Y309" i="10" s="1"/>
  <c r="W309" i="10"/>
  <c r="Z309" i="10" s="1"/>
  <c r="W301" i="10"/>
  <c r="V301" i="10"/>
  <c r="V279" i="10"/>
  <c r="Y279" i="10" s="1"/>
  <c r="W279" i="10"/>
  <c r="Z279" i="10" s="1"/>
  <c r="V280" i="10"/>
  <c r="Y280" i="10" s="1"/>
  <c r="W280" i="10"/>
  <c r="Z280" i="10" s="1"/>
  <c r="V281" i="10"/>
  <c r="W281" i="10"/>
  <c r="Z281" i="10" s="1"/>
  <c r="V282" i="10"/>
  <c r="W282" i="10"/>
  <c r="Z282" i="10" s="1"/>
  <c r="V283" i="10"/>
  <c r="W283" i="10"/>
  <c r="Z283" i="10" s="1"/>
  <c r="V284" i="10"/>
  <c r="Y284" i="10" s="1"/>
  <c r="W284" i="10"/>
  <c r="Z284" i="10" s="1"/>
  <c r="V285" i="10"/>
  <c r="W285" i="10"/>
  <c r="Z285" i="10" s="1"/>
  <c r="Y286" i="10"/>
  <c r="W286" i="10"/>
  <c r="Z286" i="10" s="1"/>
  <c r="V287" i="10"/>
  <c r="Y287" i="10" s="1"/>
  <c r="W287" i="10"/>
  <c r="V288" i="10"/>
  <c r="Y288" i="10" s="1"/>
  <c r="W288" i="10"/>
  <c r="W278" i="10"/>
  <c r="Z278" i="10" s="1"/>
  <c r="Y216" i="10"/>
  <c r="Z216" i="10"/>
  <c r="Z217" i="10"/>
  <c r="Y219" i="10"/>
  <c r="Z219" i="10"/>
  <c r="Z220" i="10"/>
  <c r="Y222" i="10"/>
  <c r="Z222" i="10"/>
  <c r="Z223" i="10"/>
  <c r="Y221" i="10"/>
  <c r="W212" i="10"/>
  <c r="W213" i="10" s="1"/>
  <c r="V165" i="10"/>
  <c r="W165" i="10"/>
  <c r="V166" i="10"/>
  <c r="W166" i="10"/>
  <c r="Z166" i="10" s="1"/>
  <c r="Z167" i="10"/>
  <c r="Z168" i="10"/>
  <c r="Z170" i="10"/>
  <c r="Z171" i="10"/>
  <c r="Z172" i="10"/>
  <c r="Y185" i="10"/>
  <c r="Z187" i="10"/>
  <c r="Y188" i="10"/>
  <c r="Z188" i="10"/>
  <c r="Y190" i="10"/>
  <c r="Z194" i="10"/>
  <c r="Z195" i="10"/>
  <c r="Z137" i="10"/>
  <c r="Z138" i="10"/>
  <c r="Y139" i="10"/>
  <c r="Z139" i="10"/>
  <c r="Y140" i="10"/>
  <c r="Z140" i="10"/>
  <c r="Y141" i="10"/>
  <c r="Z141" i="10"/>
  <c r="Z142" i="10"/>
  <c r="Y143" i="10"/>
  <c r="Z143" i="10"/>
  <c r="Z154" i="10"/>
  <c r="Y155" i="10"/>
  <c r="Z156" i="10"/>
  <c r="Z157" i="10"/>
  <c r="Z158" i="10"/>
  <c r="Y159" i="10"/>
  <c r="Z159" i="10"/>
  <c r="Z160" i="10"/>
  <c r="Z161" i="10"/>
  <c r="Z109" i="10"/>
  <c r="Y110" i="10"/>
  <c r="Y111" i="10"/>
  <c r="Z111" i="10"/>
  <c r="Y112" i="10"/>
  <c r="Z112" i="10"/>
  <c r="Y113" i="10"/>
  <c r="Z113" i="10"/>
  <c r="Y114" i="10"/>
  <c r="Z114" i="10"/>
  <c r="Y115" i="10"/>
  <c r="Z115" i="10"/>
  <c r="Z126" i="10"/>
  <c r="Z127" i="10"/>
  <c r="Y128" i="10"/>
  <c r="Z128" i="10"/>
  <c r="Y129" i="10"/>
  <c r="Z129" i="10"/>
  <c r="Y130" i="10"/>
  <c r="Z130" i="10"/>
  <c r="Z131" i="10"/>
  <c r="Y132" i="10"/>
  <c r="Z133" i="10"/>
  <c r="Z108" i="10"/>
  <c r="Y854" i="10" l="1"/>
  <c r="I721" i="10"/>
  <c r="I722" i="10" s="1"/>
  <c r="AA910" i="10"/>
  <c r="AA912" i="10" s="1"/>
  <c r="V693" i="10"/>
  <c r="V694" i="10" s="1"/>
  <c r="W693" i="10"/>
  <c r="W694" i="10" s="1"/>
  <c r="Y579" i="10"/>
  <c r="O490" i="10"/>
  <c r="N490" i="10"/>
  <c r="J59" i="47" s="1"/>
  <c r="J490" i="10"/>
  <c r="X912" i="10"/>
  <c r="AA926" i="10"/>
  <c r="X926" i="10"/>
  <c r="Y926" i="10"/>
  <c r="Z926" i="10"/>
  <c r="Y912" i="10"/>
  <c r="Y781" i="10"/>
  <c r="Y799" i="10" s="1"/>
  <c r="X781" i="10"/>
  <c r="X799" i="10" s="1"/>
  <c r="Z579" i="10"/>
  <c r="X579" i="10"/>
  <c r="X580" i="10" s="1"/>
  <c r="AA720" i="10"/>
  <c r="Z720" i="10"/>
  <c r="G722" i="10"/>
  <c r="Y722" i="10" s="1"/>
  <c r="AA722" i="10" s="1"/>
  <c r="Y721" i="10"/>
  <c r="AA721" i="10" s="1"/>
  <c r="AA708" i="10"/>
  <c r="AA710" i="10" s="1"/>
  <c r="Y710" i="10"/>
  <c r="X710" i="10"/>
  <c r="Y301" i="10"/>
  <c r="Y312" i="10" s="1"/>
  <c r="V312" i="10"/>
  <c r="W425" i="10"/>
  <c r="X720" i="10"/>
  <c r="Y720" i="10"/>
  <c r="W312" i="10"/>
  <c r="V425" i="10"/>
  <c r="W390" i="10"/>
  <c r="W391" i="10" s="1"/>
  <c r="Y108" i="10"/>
  <c r="AA108" i="10" s="1"/>
  <c r="V134" i="10"/>
  <c r="V197" i="10"/>
  <c r="Z136" i="10"/>
  <c r="W162" i="10"/>
  <c r="Y137" i="10"/>
  <c r="AA137" i="10" s="1"/>
  <c r="V162" i="10"/>
  <c r="Z110" i="10"/>
  <c r="AA110" i="10" s="1"/>
  <c r="W134" i="10"/>
  <c r="W197" i="10"/>
  <c r="I390" i="10"/>
  <c r="I391" i="10" s="1"/>
  <c r="V390" i="10"/>
  <c r="V391" i="10" s="1"/>
  <c r="AA365" i="10"/>
  <c r="AA389" i="10" s="1"/>
  <c r="Z389" i="10"/>
  <c r="Z390" i="10" s="1"/>
  <c r="Z391" i="10" s="1"/>
  <c r="Y389" i="10"/>
  <c r="X389" i="10"/>
  <c r="Y364" i="10"/>
  <c r="AA364" i="10"/>
  <c r="X364" i="10"/>
  <c r="X253" i="10"/>
  <c r="Y253" i="10"/>
  <c r="Z253" i="10"/>
  <c r="AA253" i="10"/>
  <c r="U800" i="10"/>
  <c r="AA692" i="10"/>
  <c r="W509" i="10"/>
  <c r="V516" i="10"/>
  <c r="V517" i="10" s="1"/>
  <c r="W516" i="10"/>
  <c r="Z507" i="10"/>
  <c r="AA507" i="10" s="1"/>
  <c r="AA853" i="10"/>
  <c r="AA883" i="10"/>
  <c r="P800" i="10"/>
  <c r="M490" i="10"/>
  <c r="T490" i="10"/>
  <c r="C60" i="47"/>
  <c r="C37" i="47" s="1"/>
  <c r="L490" i="10"/>
  <c r="S490" i="10"/>
  <c r="AA580" i="10"/>
  <c r="U490" i="10"/>
  <c r="R490" i="10"/>
  <c r="P490" i="10"/>
  <c r="Q490" i="10"/>
  <c r="G490" i="10"/>
  <c r="Z50" i="10"/>
  <c r="X50" i="10"/>
  <c r="Y50" i="10"/>
  <c r="AA50" i="10"/>
  <c r="V106" i="10"/>
  <c r="Z54" i="10"/>
  <c r="AA54" i="10" s="1"/>
  <c r="W106" i="10"/>
  <c r="AA852" i="10"/>
  <c r="Y688" i="10"/>
  <c r="Y506" i="10"/>
  <c r="Z506" i="10"/>
  <c r="R105" i="47"/>
  <c r="Y601" i="10"/>
  <c r="U111" i="47" s="1"/>
  <c r="R111" i="47"/>
  <c r="O35" i="47"/>
  <c r="F35" i="47"/>
  <c r="Q62" i="47"/>
  <c r="G63" i="47"/>
  <c r="L127" i="47"/>
  <c r="L104" i="47" s="1"/>
  <c r="N63" i="47"/>
  <c r="N127" i="47" s="1"/>
  <c r="N104" i="47" s="1"/>
  <c r="M63" i="47"/>
  <c r="M127" i="47" s="1"/>
  <c r="M104" i="47" s="1"/>
  <c r="F62" i="47"/>
  <c r="F125" i="47" s="1"/>
  <c r="Q147" i="47"/>
  <c r="Q160" i="47" s="1"/>
  <c r="Q80" i="47"/>
  <c r="Q87" i="47" s="1"/>
  <c r="Q12" i="47" s="1"/>
  <c r="P80" i="47"/>
  <c r="P87" i="47" s="1"/>
  <c r="P12" i="47" s="1"/>
  <c r="P147" i="47"/>
  <c r="P160" i="47" s="1"/>
  <c r="D80" i="47"/>
  <c r="D87" i="47" s="1"/>
  <c r="D12" i="47" s="1"/>
  <c r="D147" i="47"/>
  <c r="D160" i="47" s="1"/>
  <c r="L37" i="47"/>
  <c r="O37" i="47"/>
  <c r="D37" i="47"/>
  <c r="Z398" i="10"/>
  <c r="Z400" i="10" s="1"/>
  <c r="Z601" i="10"/>
  <c r="S111" i="47"/>
  <c r="G35" i="47"/>
  <c r="M62" i="47"/>
  <c r="J62" i="47"/>
  <c r="H63" i="47"/>
  <c r="J63" i="47"/>
  <c r="I63" i="47"/>
  <c r="K62" i="47"/>
  <c r="H62" i="47"/>
  <c r="M160" i="47"/>
  <c r="M87" i="47"/>
  <c r="M12" i="47" s="1"/>
  <c r="N87" i="47"/>
  <c r="N12" i="47" s="1"/>
  <c r="N160" i="47"/>
  <c r="C80" i="47"/>
  <c r="C87" i="47" s="1"/>
  <c r="C12" i="47" s="1"/>
  <c r="C160" i="47"/>
  <c r="O87" i="47"/>
  <c r="O12" i="47" s="1"/>
  <c r="O160" i="47"/>
  <c r="H37" i="47"/>
  <c r="K37" i="47"/>
  <c r="N37" i="47"/>
  <c r="Q37" i="47"/>
  <c r="Y422" i="10"/>
  <c r="R108" i="47"/>
  <c r="Y420" i="10"/>
  <c r="R109" i="47"/>
  <c r="Y272" i="10"/>
  <c r="Y602" i="10"/>
  <c r="Y605" i="10"/>
  <c r="I62" i="47"/>
  <c r="D62" i="47"/>
  <c r="O63" i="47"/>
  <c r="F63" i="47"/>
  <c r="F127" i="47" s="1"/>
  <c r="F104" i="47" s="1"/>
  <c r="D63" i="47"/>
  <c r="D127" i="47" s="1"/>
  <c r="D104" i="47" s="1"/>
  <c r="G62" i="47"/>
  <c r="G125" i="47" s="1"/>
  <c r="P62" i="47"/>
  <c r="G57" i="47"/>
  <c r="G124" i="47"/>
  <c r="F124" i="47"/>
  <c r="F57" i="47"/>
  <c r="G37" i="47"/>
  <c r="J37" i="47"/>
  <c r="M37" i="47"/>
  <c r="Z422" i="10"/>
  <c r="V108" i="47" s="1"/>
  <c r="S108" i="47"/>
  <c r="Z420" i="10"/>
  <c r="V109" i="47" s="1"/>
  <c r="S109" i="47"/>
  <c r="Z272" i="10"/>
  <c r="Z602" i="10"/>
  <c r="AA602" i="10" s="1"/>
  <c r="Z605" i="10"/>
  <c r="O62" i="47"/>
  <c r="O125" i="47" s="1"/>
  <c r="K63" i="47"/>
  <c r="P63" i="47"/>
  <c r="P127" i="47" s="1"/>
  <c r="P104" i="47" s="1"/>
  <c r="C63" i="47"/>
  <c r="Q63" i="47"/>
  <c r="N62" i="47"/>
  <c r="K57" i="47"/>
  <c r="K124" i="47"/>
  <c r="F80" i="47"/>
  <c r="F147" i="47"/>
  <c r="F160" i="47" s="1"/>
  <c r="M57" i="47"/>
  <c r="M124" i="47"/>
  <c r="G80" i="47"/>
  <c r="G87" i="47" s="1"/>
  <c r="G12" i="47" s="1"/>
  <c r="G147" i="47"/>
  <c r="G160" i="47" s="1"/>
  <c r="P37" i="47"/>
  <c r="F37" i="47"/>
  <c r="I37" i="47"/>
  <c r="V607" i="10"/>
  <c r="W607" i="10"/>
  <c r="AA227" i="10"/>
  <c r="AA229" i="10" s="1"/>
  <c r="Y215" i="10"/>
  <c r="Z215" i="10"/>
  <c r="V336" i="10"/>
  <c r="R158" i="47" s="1"/>
  <c r="Z336" i="10"/>
  <c r="V158" i="47" s="1"/>
  <c r="W336" i="10"/>
  <c r="S158" i="47" s="1"/>
  <c r="Y338" i="10"/>
  <c r="Y340" i="10" s="1"/>
  <c r="U148" i="47" s="1"/>
  <c r="Z338" i="10"/>
  <c r="Z340" i="10" s="1"/>
  <c r="V148" i="47" s="1"/>
  <c r="Y223" i="10"/>
  <c r="AA223" i="10" s="1"/>
  <c r="Z221" i="10"/>
  <c r="Z687" i="10"/>
  <c r="Y687" i="10"/>
  <c r="Y693" i="10" s="1"/>
  <c r="Z532" i="10"/>
  <c r="Z538" i="10" s="1"/>
  <c r="W538" i="10"/>
  <c r="Y532" i="10"/>
  <c r="Y538" i="10" s="1"/>
  <c r="V538" i="10"/>
  <c r="Z513" i="10"/>
  <c r="Z516" i="10" s="1"/>
  <c r="Y513" i="10"/>
  <c r="Y516" i="10" s="1"/>
  <c r="Y505" i="10"/>
  <c r="AA827" i="10"/>
  <c r="AA829" i="10" s="1"/>
  <c r="W830" i="10"/>
  <c r="S84" i="47" s="1"/>
  <c r="Y824" i="10"/>
  <c r="V830" i="10"/>
  <c r="R84" i="47" s="1"/>
  <c r="Z895" i="10"/>
  <c r="Z897" i="10" s="1"/>
  <c r="W897" i="10"/>
  <c r="W858" i="10"/>
  <c r="V897" i="10"/>
  <c r="V893" i="10"/>
  <c r="V898" i="10" s="1"/>
  <c r="V858" i="10"/>
  <c r="Z890" i="10"/>
  <c r="Z893" i="10" s="1"/>
  <c r="W893" i="10"/>
  <c r="V862" i="10"/>
  <c r="V866" i="10"/>
  <c r="Z866" i="10"/>
  <c r="W866" i="10"/>
  <c r="Z860" i="10"/>
  <c r="Z862" i="10" s="1"/>
  <c r="W862" i="10"/>
  <c r="Y770" i="10"/>
  <c r="V778" i="10"/>
  <c r="W778" i="10"/>
  <c r="V769" i="10"/>
  <c r="Z649" i="10"/>
  <c r="W664" i="10"/>
  <c r="Y649" i="10"/>
  <c r="Y664" i="10" s="1"/>
  <c r="V664" i="10"/>
  <c r="V637" i="10"/>
  <c r="Z619" i="10"/>
  <c r="W637" i="10"/>
  <c r="Z475" i="10"/>
  <c r="Z488" i="10" s="1"/>
  <c r="Z489" i="10" s="1"/>
  <c r="V448" i="10"/>
  <c r="W448" i="10"/>
  <c r="Y451" i="10"/>
  <c r="AA451" i="10" s="1"/>
  <c r="V460" i="10"/>
  <c r="Z449" i="10"/>
  <c r="W460" i="10"/>
  <c r="V289" i="10"/>
  <c r="Z287" i="10"/>
  <c r="AA287" i="10" s="1"/>
  <c r="W289" i="10"/>
  <c r="AA128" i="10"/>
  <c r="AA114" i="10"/>
  <c r="AA112" i="10"/>
  <c r="AA140" i="10"/>
  <c r="AA485" i="10"/>
  <c r="X283" i="10"/>
  <c r="X281" i="10"/>
  <c r="AA115" i="10"/>
  <c r="AA111" i="10"/>
  <c r="AA139" i="10"/>
  <c r="AA222" i="10"/>
  <c r="X288" i="10"/>
  <c r="X309" i="10"/>
  <c r="X165" i="10"/>
  <c r="X455" i="10"/>
  <c r="X450" i="10"/>
  <c r="AA160" i="10"/>
  <c r="AA159" i="10"/>
  <c r="Y138" i="10"/>
  <c r="AA138" i="10" s="1"/>
  <c r="AA339" i="10"/>
  <c r="X332" i="10"/>
  <c r="X824" i="10"/>
  <c r="X825" i="10" s="1"/>
  <c r="AA450" i="10"/>
  <c r="AA486" i="10"/>
  <c r="X306" i="10"/>
  <c r="X690" i="10"/>
  <c r="X212" i="10"/>
  <c r="X213" i="10" s="1"/>
  <c r="AA743" i="10"/>
  <c r="X688" i="10"/>
  <c r="AA129" i="10"/>
  <c r="AA113" i="10"/>
  <c r="Y133" i="10"/>
  <c r="AA133" i="10" s="1"/>
  <c r="AA170" i="10"/>
  <c r="AA166" i="10"/>
  <c r="X279" i="10"/>
  <c r="AA309" i="10"/>
  <c r="X330" i="10"/>
  <c r="AA476" i="10"/>
  <c r="AA533" i="10"/>
  <c r="X683" i="10"/>
  <c r="X890" i="10"/>
  <c r="X514" i="10"/>
  <c r="X287" i="10"/>
  <c r="X282" i="10"/>
  <c r="X451" i="10"/>
  <c r="Y622" i="10"/>
  <c r="AA622" i="10" s="1"/>
  <c r="AA685" i="10"/>
  <c r="X680" i="10"/>
  <c r="AA774" i="10"/>
  <c r="Y777" i="10"/>
  <c r="AA777" i="10" s="1"/>
  <c r="Y77" i="10"/>
  <c r="AA77" i="10" s="1"/>
  <c r="Y71" i="10"/>
  <c r="AA71" i="10" s="1"/>
  <c r="AA600" i="10"/>
  <c r="AA454" i="10"/>
  <c r="X452" i="10"/>
  <c r="AA652" i="10"/>
  <c r="AA865" i="10"/>
  <c r="AA861" i="10"/>
  <c r="AA99" i="10"/>
  <c r="AA534" i="10"/>
  <c r="AA689" i="10"/>
  <c r="AA302" i="10"/>
  <c r="AA634" i="10"/>
  <c r="AA661" i="10"/>
  <c r="AA216" i="10"/>
  <c r="AA284" i="10"/>
  <c r="AA280" i="10"/>
  <c r="Z132" i="10"/>
  <c r="AA132" i="10" s="1"/>
  <c r="Y127" i="10"/>
  <c r="AA127" i="10" s="1"/>
  <c r="AA161" i="10"/>
  <c r="Y156" i="10"/>
  <c r="AA156" i="10" s="1"/>
  <c r="Y154" i="10"/>
  <c r="AA154" i="10" s="1"/>
  <c r="AA190" i="10"/>
  <c r="AA172" i="10"/>
  <c r="AA168" i="10"/>
  <c r="Y131" i="10"/>
  <c r="AA131" i="10" s="1"/>
  <c r="Y109" i="10"/>
  <c r="AA109" i="10" s="1"/>
  <c r="Y158" i="10"/>
  <c r="AA158" i="10" s="1"/>
  <c r="Y142" i="10"/>
  <c r="AA142" i="10" s="1"/>
  <c r="X166" i="10"/>
  <c r="AA187" i="10"/>
  <c r="Z185" i="10"/>
  <c r="AA185" i="10" s="1"/>
  <c r="X284" i="10"/>
  <c r="Z288" i="10"/>
  <c r="AA288" i="10" s="1"/>
  <c r="Y283" i="10"/>
  <c r="AA283" i="10" s="1"/>
  <c r="X308" i="10"/>
  <c r="X307" i="10"/>
  <c r="X304" i="10"/>
  <c r="X331" i="10"/>
  <c r="X454" i="10"/>
  <c r="X475" i="10"/>
  <c r="X488" i="10" s="1"/>
  <c r="X489" i="10" s="1"/>
  <c r="AA892" i="10"/>
  <c r="AA167" i="10"/>
  <c r="AA219" i="10"/>
  <c r="X310" i="10"/>
  <c r="X456" i="10"/>
  <c r="X459" i="10"/>
  <c r="X457" i="10"/>
  <c r="AA483" i="10"/>
  <c r="Y157" i="10"/>
  <c r="AA157" i="10" s="1"/>
  <c r="Z155" i="10"/>
  <c r="AA155" i="10" s="1"/>
  <c r="AA195" i="10"/>
  <c r="AA194" i="10"/>
  <c r="AA171" i="10"/>
  <c r="Z212" i="10"/>
  <c r="AA217" i="10"/>
  <c r="X280" i="10"/>
  <c r="Y282" i="10"/>
  <c r="AA282" i="10" s="1"/>
  <c r="X311" i="10"/>
  <c r="X305" i="10"/>
  <c r="Y456" i="10"/>
  <c r="AA456" i="10" s="1"/>
  <c r="AA458" i="10"/>
  <c r="X333" i="10"/>
  <c r="AA130" i="10"/>
  <c r="AA141" i="10"/>
  <c r="AA188" i="10"/>
  <c r="Y220" i="10"/>
  <c r="AA220" i="10" s="1"/>
  <c r="AA303" i="10"/>
  <c r="AA477" i="10"/>
  <c r="X511" i="10"/>
  <c r="Y255" i="10"/>
  <c r="V276" i="10"/>
  <c r="X458" i="10"/>
  <c r="Y484" i="10"/>
  <c r="AA484" i="10" s="1"/>
  <c r="AA650" i="10"/>
  <c r="AA651" i="10"/>
  <c r="AA686" i="10"/>
  <c r="AA794" i="10"/>
  <c r="AA782" i="10"/>
  <c r="X860" i="10"/>
  <c r="AA419" i="10"/>
  <c r="AA335" i="10"/>
  <c r="AA334" i="10"/>
  <c r="AA274" i="10"/>
  <c r="AA271" i="10"/>
  <c r="AA103" i="10"/>
  <c r="AA84" i="10"/>
  <c r="AA80" i="10"/>
  <c r="AA596" i="10"/>
  <c r="AA535" i="10"/>
  <c r="X689" i="10"/>
  <c r="Z255" i="10"/>
  <c r="W276" i="10"/>
  <c r="Y741" i="10"/>
  <c r="V749" i="10"/>
  <c r="V740" i="10"/>
  <c r="AA630" i="10"/>
  <c r="AA658" i="10"/>
  <c r="AA657" i="10"/>
  <c r="AA684" i="10"/>
  <c r="X891" i="10"/>
  <c r="AA424" i="10"/>
  <c r="X335" i="10"/>
  <c r="X687" i="10"/>
  <c r="Y393" i="10"/>
  <c r="V400" i="10"/>
  <c r="Y591" i="10"/>
  <c r="Y885" i="10"/>
  <c r="Y888" i="10" s="1"/>
  <c r="AA628" i="10"/>
  <c r="AA636" i="10"/>
  <c r="AA635" i="10"/>
  <c r="AA627" i="10"/>
  <c r="AA624" i="10"/>
  <c r="AA623" i="10"/>
  <c r="AA663" i="10"/>
  <c r="AA662" i="10"/>
  <c r="AA655" i="10"/>
  <c r="AA654" i="10"/>
  <c r="X685" i="10"/>
  <c r="AA683" i="10"/>
  <c r="AA682" i="10"/>
  <c r="X678" i="10"/>
  <c r="AA798" i="10"/>
  <c r="AA797" i="10"/>
  <c r="X865" i="10"/>
  <c r="X895" i="10"/>
  <c r="X892" i="10"/>
  <c r="AA394" i="10"/>
  <c r="AA514" i="10"/>
  <c r="W749" i="10"/>
  <c r="Z591" i="10"/>
  <c r="Z885" i="10"/>
  <c r="AA776" i="10"/>
  <c r="Y773" i="10"/>
  <c r="AA773" i="10" s="1"/>
  <c r="AA417" i="10"/>
  <c r="W400" i="10"/>
  <c r="AA260" i="10"/>
  <c r="AA887" i="10"/>
  <c r="AA857" i="10"/>
  <c r="Z856" i="10"/>
  <c r="Y856" i="10"/>
  <c r="AA745" i="10"/>
  <c r="AA603" i="10"/>
  <c r="AA599" i="10"/>
  <c r="Z401" i="10"/>
  <c r="Y401" i="10"/>
  <c r="AA259" i="10"/>
  <c r="Z102" i="10"/>
  <c r="Y102" i="10"/>
  <c r="AA621" i="10"/>
  <c r="AA279" i="10"/>
  <c r="X285" i="10"/>
  <c r="AA285" i="10"/>
  <c r="X303" i="10"/>
  <c r="X591" i="10"/>
  <c r="AA597" i="10"/>
  <c r="Y595" i="10"/>
  <c r="AA595" i="10" s="1"/>
  <c r="AA423" i="10"/>
  <c r="AA421" i="10"/>
  <c r="AA405" i="10"/>
  <c r="X402" i="10"/>
  <c r="Y402" i="10"/>
  <c r="AA402" i="10" s="1"/>
  <c r="AA397" i="10"/>
  <c r="AA396" i="10"/>
  <c r="AA395" i="10"/>
  <c r="AA273" i="10"/>
  <c r="AA104" i="10"/>
  <c r="AA85" i="10"/>
  <c r="AA81" i="10"/>
  <c r="AA79" i="10"/>
  <c r="AA68" i="10"/>
  <c r="AA256" i="10"/>
  <c r="AA891" i="10"/>
  <c r="X593" i="10"/>
  <c r="AA98" i="10"/>
  <c r="X255" i="10"/>
  <c r="AA258" i="10"/>
  <c r="AA399" i="10"/>
  <c r="AA604" i="10"/>
  <c r="AA747" i="10"/>
  <c r="AA101" i="10"/>
  <c r="AA100" i="10"/>
  <c r="AA275" i="10"/>
  <c r="X302" i="10"/>
  <c r="AA286" i="10"/>
  <c r="X286" i="10"/>
  <c r="X861" i="10"/>
  <c r="AA270" i="10"/>
  <c r="AA257" i="10"/>
  <c r="Y281" i="10"/>
  <c r="AA281" i="10" s="1"/>
  <c r="AA86" i="10"/>
  <c r="X278" i="10"/>
  <c r="AA459" i="10"/>
  <c r="X449" i="10"/>
  <c r="AA404" i="10"/>
  <c r="X404" i="10"/>
  <c r="Y457" i="10"/>
  <c r="AA457" i="10" s="1"/>
  <c r="AA403" i="10"/>
  <c r="Y452" i="10"/>
  <c r="AA452" i="10" s="1"/>
  <c r="AA478" i="10"/>
  <c r="AA418" i="10"/>
  <c r="AA416" i="10"/>
  <c r="Z455" i="10"/>
  <c r="AA455" i="10" s="1"/>
  <c r="X453" i="10"/>
  <c r="AA453" i="10"/>
  <c r="AA629" i="10"/>
  <c r="AA632" i="10"/>
  <c r="AA633" i="10"/>
  <c r="AA593" i="10"/>
  <c r="AA592" i="10"/>
  <c r="AA631" i="10"/>
  <c r="AA653" i="10"/>
  <c r="AA625" i="10"/>
  <c r="AA598" i="10"/>
  <c r="AA594" i="10"/>
  <c r="AA771" i="10"/>
  <c r="AA772" i="10"/>
  <c r="AA143" i="10"/>
  <c r="AA73" i="10"/>
  <c r="AA56" i="10"/>
  <c r="AA75" i="10"/>
  <c r="AA82" i="10"/>
  <c r="Y126" i="10"/>
  <c r="AA126" i="10" s="1"/>
  <c r="AA83" i="10"/>
  <c r="Z886" i="10"/>
  <c r="AA886" i="10" s="1"/>
  <c r="X885" i="10"/>
  <c r="X888" i="10" s="1"/>
  <c r="X856" i="10"/>
  <c r="Z748" i="10"/>
  <c r="AA748" i="10" s="1"/>
  <c r="Z746" i="10"/>
  <c r="AA746" i="10" s="1"/>
  <c r="Z744" i="10"/>
  <c r="AA744" i="10" s="1"/>
  <c r="Z742" i="10"/>
  <c r="AA742" i="10" s="1"/>
  <c r="Z690" i="10"/>
  <c r="AA690" i="10" s="1"/>
  <c r="Z688" i="10"/>
  <c r="Z606" i="10"/>
  <c r="AA606" i="10" s="1"/>
  <c r="X594" i="10"/>
  <c r="X592" i="10"/>
  <c r="AA508" i="10"/>
  <c r="X513" i="10"/>
  <c r="Z505" i="10"/>
  <c r="X416" i="10"/>
  <c r="X405" i="10"/>
  <c r="X403" i="10"/>
  <c r="X401" i="10"/>
  <c r="X334" i="10"/>
  <c r="Z105" i="10"/>
  <c r="AA105" i="10" s="1"/>
  <c r="Z78" i="10"/>
  <c r="AA78" i="10" s="1"/>
  <c r="Z76" i="10"/>
  <c r="AA76" i="10" s="1"/>
  <c r="Z74" i="10"/>
  <c r="AA74" i="10" s="1"/>
  <c r="Z72" i="10"/>
  <c r="AA72" i="10" s="1"/>
  <c r="Z69" i="10"/>
  <c r="AA69" i="10" s="1"/>
  <c r="Z57" i="10"/>
  <c r="AA57" i="10" s="1"/>
  <c r="Y53" i="10"/>
  <c r="Y890" i="10"/>
  <c r="X864" i="10"/>
  <c r="Y860" i="10"/>
  <c r="Z775" i="10"/>
  <c r="AA775" i="10" s="1"/>
  <c r="X686" i="10"/>
  <c r="X684" i="10"/>
  <c r="X682" i="10"/>
  <c r="X679" i="10"/>
  <c r="Z659" i="10"/>
  <c r="AA659" i="10" s="1"/>
  <c r="Z626" i="10"/>
  <c r="AA626" i="10" s="1"/>
  <c r="Y619" i="10"/>
  <c r="X532" i="10"/>
  <c r="X512" i="10"/>
  <c r="X510" i="10"/>
  <c r="Y449" i="10"/>
  <c r="X301" i="10"/>
  <c r="Y278" i="10"/>
  <c r="Y136" i="10"/>
  <c r="I887" i="10"/>
  <c r="I886" i="10"/>
  <c r="I885" i="10"/>
  <c r="G868" i="10"/>
  <c r="I857" i="10"/>
  <c r="I856" i="10"/>
  <c r="I823" i="10"/>
  <c r="I824" i="10"/>
  <c r="G749" i="10"/>
  <c r="I748" i="10"/>
  <c r="I747" i="10"/>
  <c r="I746" i="10"/>
  <c r="I745" i="10"/>
  <c r="I744" i="10"/>
  <c r="I743" i="10"/>
  <c r="I742" i="10"/>
  <c r="I741" i="10"/>
  <c r="G740" i="10"/>
  <c r="I737" i="10"/>
  <c r="I736" i="10"/>
  <c r="I735" i="10"/>
  <c r="I690" i="10"/>
  <c r="I689" i="10"/>
  <c r="I688" i="10"/>
  <c r="I68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35" i="10"/>
  <c r="I534" i="10"/>
  <c r="I514" i="10"/>
  <c r="I513" i="10"/>
  <c r="I508" i="10"/>
  <c r="I507" i="10"/>
  <c r="I506" i="10"/>
  <c r="I505" i="10"/>
  <c r="I424" i="10"/>
  <c r="I423" i="10"/>
  <c r="I419" i="10"/>
  <c r="I418" i="10"/>
  <c r="I417" i="10"/>
  <c r="I416" i="10"/>
  <c r="I422" i="10"/>
  <c r="I421" i="10"/>
  <c r="I420" i="10"/>
  <c r="I405" i="10"/>
  <c r="I404" i="10"/>
  <c r="I403" i="10"/>
  <c r="I402" i="10"/>
  <c r="I401" i="10"/>
  <c r="I399" i="10"/>
  <c r="I398" i="10"/>
  <c r="I397" i="10"/>
  <c r="I396" i="10"/>
  <c r="I395" i="10"/>
  <c r="I394" i="10"/>
  <c r="I393" i="10"/>
  <c r="I335" i="10"/>
  <c r="I334" i="10"/>
  <c r="I275" i="10"/>
  <c r="I274" i="10"/>
  <c r="I273" i="10"/>
  <c r="I272" i="10"/>
  <c r="I271" i="10"/>
  <c r="I270" i="10"/>
  <c r="I260" i="10"/>
  <c r="I259" i="10"/>
  <c r="I258" i="10"/>
  <c r="I257" i="10"/>
  <c r="I256" i="10"/>
  <c r="I255" i="10"/>
  <c r="I105" i="10"/>
  <c r="I104" i="10"/>
  <c r="I103" i="10"/>
  <c r="I102" i="10"/>
  <c r="I101" i="10"/>
  <c r="I100" i="10"/>
  <c r="I99" i="10"/>
  <c r="I98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69" i="10"/>
  <c r="I68" i="10"/>
  <c r="I57" i="10"/>
  <c r="I56" i="10"/>
  <c r="I54" i="10"/>
  <c r="I53" i="10"/>
  <c r="Q800" i="10"/>
  <c r="P314" i="10"/>
  <c r="L58" i="47" s="1"/>
  <c r="L125" i="47" s="1"/>
  <c r="I533" i="10"/>
  <c r="I532" i="10"/>
  <c r="I512" i="10"/>
  <c r="I511" i="10"/>
  <c r="I510" i="10"/>
  <c r="I504" i="10"/>
  <c r="I339" i="10"/>
  <c r="I338" i="10"/>
  <c r="I333" i="10"/>
  <c r="I332" i="10"/>
  <c r="I331" i="10"/>
  <c r="I330" i="10"/>
  <c r="Y488" i="10" l="1"/>
  <c r="Y489" i="10" s="1"/>
  <c r="AA854" i="10"/>
  <c r="W898" i="10"/>
  <c r="W899" i="10" s="1"/>
  <c r="AA605" i="10"/>
  <c r="AA301" i="10"/>
  <c r="AA312" i="10" s="1"/>
  <c r="AA579" i="10"/>
  <c r="AA781" i="10"/>
  <c r="AA799" i="10" s="1"/>
  <c r="Z693" i="10"/>
  <c r="Z694" i="10" s="1"/>
  <c r="X693" i="10"/>
  <c r="X694" i="10" s="1"/>
  <c r="V461" i="10"/>
  <c r="V462" i="10" s="1"/>
  <c r="Z888" i="10"/>
  <c r="Z898" i="10" s="1"/>
  <c r="I340" i="10"/>
  <c r="E148" i="47" s="1"/>
  <c r="I825" i="10"/>
  <c r="I888" i="10"/>
  <c r="Z224" i="10"/>
  <c r="Z230" i="10" s="1"/>
  <c r="Z231" i="10" s="1"/>
  <c r="Y825" i="10"/>
  <c r="Y224" i="10"/>
  <c r="Y230" i="10" s="1"/>
  <c r="Y231" i="10" s="1"/>
  <c r="Z425" i="10"/>
  <c r="Z426" i="10" s="1"/>
  <c r="Z427" i="10" s="1"/>
  <c r="W461" i="10"/>
  <c r="W462" i="10" s="1"/>
  <c r="X312" i="10"/>
  <c r="X425" i="10"/>
  <c r="Y425" i="10"/>
  <c r="Z312" i="10"/>
  <c r="Y390" i="10"/>
  <c r="Y391" i="10" s="1"/>
  <c r="Z134" i="10"/>
  <c r="AA134" i="10"/>
  <c r="AA136" i="10"/>
  <c r="AA162" i="10" s="1"/>
  <c r="Y162" i="10"/>
  <c r="Z162" i="10"/>
  <c r="X197" i="10"/>
  <c r="Y197" i="10"/>
  <c r="Y134" i="10"/>
  <c r="X162" i="10"/>
  <c r="Z197" i="10"/>
  <c r="X390" i="10"/>
  <c r="X391" i="10" s="1"/>
  <c r="AA390" i="10"/>
  <c r="AA391" i="10" s="1"/>
  <c r="Y694" i="10"/>
  <c r="U110" i="47" s="1"/>
  <c r="Y509" i="10"/>
  <c r="Y517" i="10" s="1"/>
  <c r="Y539" i="10" s="1"/>
  <c r="U82" i="47" s="1"/>
  <c r="I509" i="10"/>
  <c r="I516" i="10"/>
  <c r="Z509" i="10"/>
  <c r="Z517" i="10" s="1"/>
  <c r="Z539" i="10" s="1"/>
  <c r="V82" i="47" s="1"/>
  <c r="W517" i="10"/>
  <c r="W539" i="10" s="1"/>
  <c r="S82" i="47" s="1"/>
  <c r="X516" i="10"/>
  <c r="X509" i="10"/>
  <c r="V899" i="10"/>
  <c r="W867" i="10"/>
  <c r="W868" i="10" s="1"/>
  <c r="V867" i="10"/>
  <c r="V868" i="10" s="1"/>
  <c r="C127" i="47"/>
  <c r="C104" i="47" s="1"/>
  <c r="W665" i="10"/>
  <c r="S60" i="47" s="1"/>
  <c r="V665" i="10"/>
  <c r="R60" i="47" s="1"/>
  <c r="H490" i="10"/>
  <c r="Q313" i="10"/>
  <c r="Q314" i="10" s="1"/>
  <c r="M58" i="47" s="1"/>
  <c r="M125" i="47" s="1"/>
  <c r="X106" i="10"/>
  <c r="Z106" i="10"/>
  <c r="I106" i="10"/>
  <c r="AA53" i="10"/>
  <c r="Y106" i="10"/>
  <c r="AA420" i="10"/>
  <c r="W109" i="47" s="1"/>
  <c r="AA398" i="10"/>
  <c r="S107" i="47"/>
  <c r="AA272" i="10"/>
  <c r="J126" i="47"/>
  <c r="J103" i="47" s="1"/>
  <c r="AA601" i="10"/>
  <c r="W111" i="47" s="1"/>
  <c r="Z276" i="10"/>
  <c r="AA422" i="10"/>
  <c r="S113" i="47"/>
  <c r="S105" i="47"/>
  <c r="R113" i="47"/>
  <c r="AA506" i="10"/>
  <c r="U107" i="47"/>
  <c r="O102" i="47"/>
  <c r="R107" i="47"/>
  <c r="J36" i="47"/>
  <c r="M101" i="47"/>
  <c r="K101" i="47"/>
  <c r="F101" i="47"/>
  <c r="G101" i="47"/>
  <c r="R112" i="47"/>
  <c r="S112" i="47"/>
  <c r="AA688" i="10"/>
  <c r="R83" i="47"/>
  <c r="R110" i="47"/>
  <c r="S83" i="47"/>
  <c r="S110" i="47"/>
  <c r="F39" i="47"/>
  <c r="G40" i="47"/>
  <c r="T108" i="47"/>
  <c r="O40" i="47"/>
  <c r="AA687" i="10"/>
  <c r="Y276" i="10"/>
  <c r="N39" i="47"/>
  <c r="K40" i="47"/>
  <c r="G127" i="47"/>
  <c r="G104" i="47" s="1"/>
  <c r="K39" i="47"/>
  <c r="J40" i="47"/>
  <c r="H39" i="47"/>
  <c r="I40" i="47"/>
  <c r="H40" i="47"/>
  <c r="M39" i="47"/>
  <c r="L61" i="47"/>
  <c r="L38" i="47" s="1"/>
  <c r="L129" i="47"/>
  <c r="L106" i="47" s="1"/>
  <c r="V113" i="47"/>
  <c r="N126" i="47"/>
  <c r="N103" i="47" s="1"/>
  <c r="N59" i="47"/>
  <c r="F34" i="47"/>
  <c r="I127" i="47"/>
  <c r="I104" i="47" s="1"/>
  <c r="C40" i="47"/>
  <c r="J127" i="47"/>
  <c r="J104" i="47" s="1"/>
  <c r="P39" i="47"/>
  <c r="D40" i="47"/>
  <c r="I39" i="47"/>
  <c r="H127" i="47"/>
  <c r="H104" i="47" s="1"/>
  <c r="O127" i="47"/>
  <c r="O104" i="47" s="1"/>
  <c r="N40" i="47"/>
  <c r="C62" i="47"/>
  <c r="R80" i="47"/>
  <c r="R147" i="47"/>
  <c r="M126" i="47"/>
  <c r="M103" i="47" s="1"/>
  <c r="M59" i="47"/>
  <c r="H126" i="47"/>
  <c r="H103" i="47" s="1"/>
  <c r="H59" i="47"/>
  <c r="U108" i="47"/>
  <c r="L35" i="47"/>
  <c r="L102" i="47"/>
  <c r="L126" i="47"/>
  <c r="L103" i="47" s="1"/>
  <c r="L59" i="47"/>
  <c r="T109" i="47"/>
  <c r="Q40" i="47"/>
  <c r="P40" i="47"/>
  <c r="O39" i="47"/>
  <c r="G39" i="47"/>
  <c r="F40" i="47"/>
  <c r="D39" i="47"/>
  <c r="J39" i="47"/>
  <c r="G102" i="47"/>
  <c r="V111" i="47"/>
  <c r="M40" i="47"/>
  <c r="Q39" i="47"/>
  <c r="S80" i="47"/>
  <c r="S147" i="47"/>
  <c r="K59" i="47"/>
  <c r="K126" i="47"/>
  <c r="K103" i="47" s="1"/>
  <c r="M34" i="47"/>
  <c r="K34" i="47"/>
  <c r="G34" i="47"/>
  <c r="T111" i="47"/>
  <c r="V112" i="47"/>
  <c r="U109" i="47"/>
  <c r="Q127" i="47"/>
  <c r="Q104" i="47" s="1"/>
  <c r="K127" i="47"/>
  <c r="K104" i="47" s="1"/>
  <c r="U105" i="47"/>
  <c r="AA449" i="10"/>
  <c r="AA460" i="10" s="1"/>
  <c r="AA215" i="10"/>
  <c r="I607" i="10"/>
  <c r="Z607" i="10"/>
  <c r="X607" i="10"/>
  <c r="Y607" i="10"/>
  <c r="AA212" i="10"/>
  <c r="AA213" i="10" s="1"/>
  <c r="Z213" i="10"/>
  <c r="I336" i="10"/>
  <c r="Y336" i="10"/>
  <c r="AA338" i="10"/>
  <c r="AA340" i="10" s="1"/>
  <c r="W148" i="47" s="1"/>
  <c r="W341" i="10"/>
  <c r="S81" i="47" s="1"/>
  <c r="AA336" i="10"/>
  <c r="W158" i="47" s="1"/>
  <c r="V341" i="10"/>
  <c r="R81" i="47" s="1"/>
  <c r="X336" i="10"/>
  <c r="T158" i="47" s="1"/>
  <c r="Z341" i="10"/>
  <c r="V81" i="47" s="1"/>
  <c r="AA221" i="10"/>
  <c r="X538" i="10"/>
  <c r="AA513" i="10"/>
  <c r="AA516" i="10" s="1"/>
  <c r="AA532" i="10"/>
  <c r="AA538" i="10" s="1"/>
  <c r="I538" i="10"/>
  <c r="V539" i="10"/>
  <c r="R82" i="47" s="1"/>
  <c r="AA505" i="10"/>
  <c r="AA770" i="10"/>
  <c r="AA778" i="10" s="1"/>
  <c r="AA824" i="10"/>
  <c r="X830" i="10"/>
  <c r="T84" i="47" s="1"/>
  <c r="AA895" i="10"/>
  <c r="AA897" i="10" s="1"/>
  <c r="AA649" i="10"/>
  <c r="AA664" i="10" s="1"/>
  <c r="AA866" i="10"/>
  <c r="X866" i="10"/>
  <c r="X858" i="10"/>
  <c r="X897" i="10"/>
  <c r="AA890" i="10"/>
  <c r="AA893" i="10" s="1"/>
  <c r="Y893" i="10"/>
  <c r="Y898" i="10" s="1"/>
  <c r="Z858" i="10"/>
  <c r="Z867" i="10" s="1"/>
  <c r="Y858" i="10"/>
  <c r="I858" i="10"/>
  <c r="X893" i="10"/>
  <c r="AA860" i="10"/>
  <c r="AA862" i="10" s="1"/>
  <c r="Y862" i="10"/>
  <c r="X862" i="10"/>
  <c r="Z778" i="10"/>
  <c r="Z779" i="10" s="1"/>
  <c r="W779" i="10"/>
  <c r="Y778" i="10"/>
  <c r="X778" i="10"/>
  <c r="V779" i="10"/>
  <c r="Z664" i="10"/>
  <c r="X664" i="10"/>
  <c r="AA475" i="10"/>
  <c r="X637" i="10"/>
  <c r="AA619" i="10"/>
  <c r="AA637" i="10" s="1"/>
  <c r="Y637" i="10"/>
  <c r="Z637" i="10"/>
  <c r="X448" i="10"/>
  <c r="Z460" i="10"/>
  <c r="Z461" i="10" s="1"/>
  <c r="Z462" i="10" s="1"/>
  <c r="Y460" i="10"/>
  <c r="X460" i="10"/>
  <c r="Z289" i="10"/>
  <c r="AA278" i="10"/>
  <c r="AA289" i="10" s="1"/>
  <c r="Y289" i="10"/>
  <c r="X289" i="10"/>
  <c r="AA591" i="10"/>
  <c r="G750" i="10"/>
  <c r="AA885" i="10"/>
  <c r="AA888" i="10" s="1"/>
  <c r="AA255" i="10"/>
  <c r="AA401" i="10"/>
  <c r="AA856" i="10"/>
  <c r="I425" i="10"/>
  <c r="X749" i="10"/>
  <c r="W751" i="10"/>
  <c r="W750" i="10"/>
  <c r="AA393" i="10"/>
  <c r="Y400" i="10"/>
  <c r="I749" i="10"/>
  <c r="I276" i="10"/>
  <c r="I400" i="10"/>
  <c r="X400" i="10"/>
  <c r="Y740" i="10"/>
  <c r="I740" i="10"/>
  <c r="AA741" i="10"/>
  <c r="AA749" i="10" s="1"/>
  <c r="Y749" i="10"/>
  <c r="X276" i="10"/>
  <c r="V751" i="10"/>
  <c r="V750" i="10"/>
  <c r="Z749" i="10"/>
  <c r="W426" i="10"/>
  <c r="W427" i="10" s="1"/>
  <c r="V426" i="10"/>
  <c r="V427" i="10" s="1"/>
  <c r="AA102" i="10"/>
  <c r="AA487" i="10"/>
  <c r="G751" i="10"/>
  <c r="AA488" i="10" l="1"/>
  <c r="AA489" i="10" s="1"/>
  <c r="X898" i="10"/>
  <c r="AA898" i="10"/>
  <c r="AA693" i="10"/>
  <c r="AA694" i="10" s="1"/>
  <c r="W110" i="47" s="1"/>
  <c r="V490" i="10"/>
  <c r="AA224" i="10"/>
  <c r="AA230" i="10" s="1"/>
  <c r="AA231" i="10" s="1"/>
  <c r="W80" i="47" s="1"/>
  <c r="AA825" i="10"/>
  <c r="E158" i="47"/>
  <c r="I341" i="10"/>
  <c r="E81" i="47" s="1"/>
  <c r="W490" i="10"/>
  <c r="AA425" i="10"/>
  <c r="AA197" i="10"/>
  <c r="Y867" i="10"/>
  <c r="Y868" i="10" s="1"/>
  <c r="I517" i="10"/>
  <c r="I539" i="10" s="1"/>
  <c r="E82" i="47" s="1"/>
  <c r="AA509" i="10"/>
  <c r="AA517" i="10" s="1"/>
  <c r="AA539" i="10" s="1"/>
  <c r="W82" i="47" s="1"/>
  <c r="X517" i="10"/>
  <c r="X539" i="10" s="1"/>
  <c r="T82" i="47" s="1"/>
  <c r="Z899" i="10"/>
  <c r="V63" i="47" s="1"/>
  <c r="X899" i="10"/>
  <c r="Z868" i="10"/>
  <c r="V62" i="47" s="1"/>
  <c r="X867" i="10"/>
  <c r="X868" i="10" s="1"/>
  <c r="Z490" i="10"/>
  <c r="Y665" i="10"/>
  <c r="U60" i="47" s="1"/>
  <c r="X665" i="10"/>
  <c r="T60" i="47" s="1"/>
  <c r="Z665" i="10"/>
  <c r="V60" i="47" s="1"/>
  <c r="U83" i="47"/>
  <c r="M102" i="47"/>
  <c r="M35" i="47"/>
  <c r="AA106" i="10"/>
  <c r="AA400" i="10"/>
  <c r="AA607" i="10"/>
  <c r="AA665" i="10" s="1"/>
  <c r="W60" i="47" s="1"/>
  <c r="AA276" i="10"/>
  <c r="AA740" i="10"/>
  <c r="AA750" i="10" s="1"/>
  <c r="T113" i="47"/>
  <c r="V107" i="47"/>
  <c r="V105" i="47"/>
  <c r="U113" i="47"/>
  <c r="W113" i="47"/>
  <c r="T107" i="47"/>
  <c r="W107" i="47"/>
  <c r="S160" i="47"/>
  <c r="W105" i="47"/>
  <c r="R160" i="47"/>
  <c r="M36" i="47"/>
  <c r="N36" i="47"/>
  <c r="L36" i="47"/>
  <c r="H36" i="47"/>
  <c r="K36" i="47"/>
  <c r="W112" i="47"/>
  <c r="S87" i="47"/>
  <c r="S12" i="47" s="1"/>
  <c r="T105" i="47"/>
  <c r="T112" i="47"/>
  <c r="R87" i="47"/>
  <c r="R12" i="47" s="1"/>
  <c r="T83" i="47"/>
  <c r="T110" i="47"/>
  <c r="V83" i="47"/>
  <c r="V110" i="47"/>
  <c r="W108" i="47"/>
  <c r="C39" i="47"/>
  <c r="S63" i="47"/>
  <c r="R62" i="47"/>
  <c r="T80" i="47"/>
  <c r="T147" i="47"/>
  <c r="R63" i="47"/>
  <c r="R127" i="47" s="1"/>
  <c r="R104" i="47" s="1"/>
  <c r="Y341" i="10"/>
  <c r="U81" i="47" s="1"/>
  <c r="U158" i="47"/>
  <c r="U112" i="47" s="1"/>
  <c r="V80" i="47"/>
  <c r="V147" i="47"/>
  <c r="M61" i="47"/>
  <c r="M129" i="47"/>
  <c r="S62" i="47"/>
  <c r="U147" i="47"/>
  <c r="U80" i="47"/>
  <c r="S37" i="47"/>
  <c r="R37" i="47"/>
  <c r="AA341" i="10"/>
  <c r="W81" i="47" s="1"/>
  <c r="X341" i="10"/>
  <c r="T81" i="47" s="1"/>
  <c r="AA858" i="10"/>
  <c r="AA867" i="10" s="1"/>
  <c r="Y779" i="10"/>
  <c r="X779" i="10"/>
  <c r="AA779" i="10"/>
  <c r="X461" i="10"/>
  <c r="X462" i="10" s="1"/>
  <c r="Y426" i="10"/>
  <c r="Y427" i="10" s="1"/>
  <c r="X426" i="10"/>
  <c r="X427" i="10" s="1"/>
  <c r="X751" i="10"/>
  <c r="I426" i="10"/>
  <c r="I427" i="10" s="1"/>
  <c r="Z751" i="10"/>
  <c r="Z750" i="10"/>
  <c r="Y751" i="10"/>
  <c r="Y750" i="10"/>
  <c r="X750" i="10"/>
  <c r="I751" i="10"/>
  <c r="I750" i="10"/>
  <c r="AA868" i="10" l="1"/>
  <c r="W62" i="47" s="1"/>
  <c r="W83" i="47"/>
  <c r="W37" i="47" s="1"/>
  <c r="X490" i="10"/>
  <c r="AA426" i="10"/>
  <c r="AA427" i="10" s="1"/>
  <c r="W147" i="47"/>
  <c r="W160" i="47" s="1"/>
  <c r="AA751" i="10"/>
  <c r="T160" i="47"/>
  <c r="M137" i="47"/>
  <c r="M114" i="47" s="1"/>
  <c r="M106" i="47"/>
  <c r="L137" i="47"/>
  <c r="L114" i="47" s="1"/>
  <c r="V87" i="47"/>
  <c r="V12" i="47" s="1"/>
  <c r="V160" i="47"/>
  <c r="U160" i="47"/>
  <c r="T87" i="47"/>
  <c r="T12" i="47" s="1"/>
  <c r="R39" i="47"/>
  <c r="S40" i="47"/>
  <c r="S127" i="47"/>
  <c r="S104" i="47" s="1"/>
  <c r="M38" i="47"/>
  <c r="M64" i="47"/>
  <c r="T63" i="47"/>
  <c r="V37" i="47"/>
  <c r="V127" i="47"/>
  <c r="V104" i="47" s="1"/>
  <c r="S39" i="47"/>
  <c r="U37" i="47"/>
  <c r="T62" i="47"/>
  <c r="U62" i="47"/>
  <c r="T37" i="47"/>
  <c r="L64" i="47"/>
  <c r="R40" i="47"/>
  <c r="V39" i="47"/>
  <c r="V40" i="47"/>
  <c r="J539" i="10" l="1"/>
  <c r="F82" i="47" s="1"/>
  <c r="F87" i="47" s="1"/>
  <c r="F12" i="47" s="1"/>
  <c r="M41" i="47"/>
  <c r="M11" i="47"/>
  <c r="M13" i="47" s="1"/>
  <c r="L41" i="47"/>
  <c r="L11" i="47"/>
  <c r="L13" i="47" s="1"/>
  <c r="T40" i="47"/>
  <c r="T39" i="47"/>
  <c r="W39" i="47"/>
  <c r="U39" i="47"/>
  <c r="T127" i="47"/>
  <c r="T104" i="47" s="1"/>
  <c r="I830" i="10" l="1"/>
  <c r="E84" i="47" s="1"/>
  <c r="I620" i="10" l="1"/>
  <c r="F126" i="47"/>
  <c r="H800" i="10"/>
  <c r="J800" i="10"/>
  <c r="K800" i="10"/>
  <c r="L800" i="10"/>
  <c r="N800" i="10"/>
  <c r="O800" i="10"/>
  <c r="R800" i="10"/>
  <c r="S800" i="10"/>
  <c r="T800" i="10"/>
  <c r="F129" i="47" l="1"/>
  <c r="F106" i="47" s="1"/>
  <c r="F61" i="47"/>
  <c r="F38" i="47" s="1"/>
  <c r="O129" i="47"/>
  <c r="O106" i="47" s="1"/>
  <c r="O61" i="47"/>
  <c r="O38" i="47" s="1"/>
  <c r="I61" i="47"/>
  <c r="I38" i="47" s="1"/>
  <c r="D61" i="47"/>
  <c r="D38" i="47" s="1"/>
  <c r="D129" i="47"/>
  <c r="D106" i="47" s="1"/>
  <c r="I126" i="47"/>
  <c r="I103" i="47" s="1"/>
  <c r="I59" i="47"/>
  <c r="J129" i="47"/>
  <c r="J106" i="47" s="1"/>
  <c r="J61" i="47"/>
  <c r="J38" i="47" s="1"/>
  <c r="D126" i="47"/>
  <c r="D103" i="47" s="1"/>
  <c r="D59" i="47"/>
  <c r="K129" i="47"/>
  <c r="K106" i="47" s="1"/>
  <c r="K61" i="47"/>
  <c r="K38" i="47" s="1"/>
  <c r="G129" i="47"/>
  <c r="G106" i="47" s="1"/>
  <c r="G61" i="47"/>
  <c r="G38" i="47" s="1"/>
  <c r="P126" i="47"/>
  <c r="P103" i="47" s="1"/>
  <c r="P59" i="47"/>
  <c r="F103" i="47"/>
  <c r="F59" i="47"/>
  <c r="P61" i="47"/>
  <c r="P38" i="47" s="1"/>
  <c r="P129" i="47"/>
  <c r="P106" i="47" s="1"/>
  <c r="O59" i="47"/>
  <c r="O126" i="47"/>
  <c r="O103" i="47" s="1"/>
  <c r="Q61" i="47"/>
  <c r="Q38" i="47" s="1"/>
  <c r="Q129" i="47"/>
  <c r="Q106" i="47" s="1"/>
  <c r="N129" i="47"/>
  <c r="N106" i="47" s="1"/>
  <c r="N61" i="47"/>
  <c r="N38" i="47" s="1"/>
  <c r="H61" i="47"/>
  <c r="H38" i="47" s="1"/>
  <c r="H129" i="47"/>
  <c r="H106" i="47" s="1"/>
  <c r="Q126" i="47"/>
  <c r="Q103" i="47" s="1"/>
  <c r="Q59" i="47"/>
  <c r="G59" i="47"/>
  <c r="G126" i="47"/>
  <c r="G103" i="47" s="1"/>
  <c r="V800" i="10"/>
  <c r="W800" i="10"/>
  <c r="X134" i="10"/>
  <c r="G312" i="10"/>
  <c r="H198" i="10"/>
  <c r="H199" i="10" s="1"/>
  <c r="N198" i="10"/>
  <c r="N199" i="10" s="1"/>
  <c r="I223" i="10"/>
  <c r="I222" i="10"/>
  <c r="T313" i="10" l="1"/>
  <c r="T314" i="10" s="1"/>
  <c r="P58" i="47" s="1"/>
  <c r="P125" i="47" s="1"/>
  <c r="M313" i="10"/>
  <c r="M314" i="10" s="1"/>
  <c r="I58" i="47" s="1"/>
  <c r="I125" i="47" s="1"/>
  <c r="N313" i="10"/>
  <c r="N314" i="10" s="1"/>
  <c r="J58" i="47" s="1"/>
  <c r="J125" i="47" s="1"/>
  <c r="U313" i="10"/>
  <c r="U314" i="10" s="1"/>
  <c r="Q58" i="47" s="1"/>
  <c r="G313" i="10"/>
  <c r="G314" i="10" s="1"/>
  <c r="C58" i="47" s="1"/>
  <c r="O313" i="10"/>
  <c r="O314" i="10" s="1"/>
  <c r="K58" i="47" s="1"/>
  <c r="K125" i="47" s="1"/>
  <c r="H313" i="10"/>
  <c r="H314" i="10" s="1"/>
  <c r="D58" i="47" s="1"/>
  <c r="D125" i="47" s="1"/>
  <c r="R313" i="10"/>
  <c r="R314" i="10" s="1"/>
  <c r="N58" i="47" s="1"/>
  <c r="L313" i="10"/>
  <c r="L314" i="10" s="1"/>
  <c r="H58" i="47" s="1"/>
  <c r="O36" i="47"/>
  <c r="Q36" i="47"/>
  <c r="D36" i="47"/>
  <c r="I36" i="47"/>
  <c r="P36" i="47"/>
  <c r="R126" i="47"/>
  <c r="R103" i="47" s="1"/>
  <c r="R59" i="47"/>
  <c r="R129" i="47"/>
  <c r="R106" i="47" s="1"/>
  <c r="R61" i="47"/>
  <c r="R38" i="47" s="1"/>
  <c r="F36" i="47"/>
  <c r="F64" i="47"/>
  <c r="G36" i="47"/>
  <c r="G64" i="47"/>
  <c r="G137" i="47"/>
  <c r="G114" i="47" s="1"/>
  <c r="Z800" i="10"/>
  <c r="W313" i="10"/>
  <c r="X800" i="10"/>
  <c r="I221" i="10"/>
  <c r="I891" i="10"/>
  <c r="I892" i="10"/>
  <c r="I890" i="10"/>
  <c r="I861" i="10"/>
  <c r="I860" i="10"/>
  <c r="I766" i="10"/>
  <c r="I767" i="10"/>
  <c r="I768" i="10"/>
  <c r="I774" i="10"/>
  <c r="I770" i="10"/>
  <c r="I771" i="10"/>
  <c r="I772" i="10"/>
  <c r="I773" i="10"/>
  <c r="I775" i="10"/>
  <c r="I776" i="10"/>
  <c r="I777" i="10"/>
  <c r="I765" i="10"/>
  <c r="I683" i="10"/>
  <c r="I684" i="10"/>
  <c r="I685" i="10"/>
  <c r="I686" i="10"/>
  <c r="I682" i="10"/>
  <c r="I621" i="10"/>
  <c r="I622" i="10"/>
  <c r="I623" i="10"/>
  <c r="I624" i="10"/>
  <c r="I625" i="10"/>
  <c r="I626" i="10"/>
  <c r="I627" i="10"/>
  <c r="I632" i="10"/>
  <c r="I633" i="10"/>
  <c r="I634" i="10"/>
  <c r="I635" i="10"/>
  <c r="I636" i="10"/>
  <c r="I630" i="10"/>
  <c r="I631" i="10"/>
  <c r="I628" i="10"/>
  <c r="I629" i="10"/>
  <c r="I619" i="10"/>
  <c r="I449" i="10"/>
  <c r="I450" i="10"/>
  <c r="I451" i="10"/>
  <c r="I452" i="10"/>
  <c r="I453" i="10"/>
  <c r="I454" i="10"/>
  <c r="I457" i="10"/>
  <c r="I458" i="10"/>
  <c r="I459" i="10"/>
  <c r="I455" i="10"/>
  <c r="I456" i="10"/>
  <c r="I432" i="10"/>
  <c r="I433" i="10"/>
  <c r="I434" i="10"/>
  <c r="I446" i="10"/>
  <c r="I447" i="10"/>
  <c r="I431" i="10"/>
  <c r="Y461" i="10"/>
  <c r="Y462" i="10" s="1"/>
  <c r="Y490" i="10" s="1"/>
  <c r="I279" i="10"/>
  <c r="I280" i="10"/>
  <c r="I281" i="10"/>
  <c r="I282" i="10"/>
  <c r="I283" i="10"/>
  <c r="I284" i="10"/>
  <c r="I285" i="10"/>
  <c r="I286" i="10"/>
  <c r="I287" i="10"/>
  <c r="I288" i="10"/>
  <c r="I278" i="10"/>
  <c r="L198" i="10"/>
  <c r="L199" i="10" s="1"/>
  <c r="R198" i="10"/>
  <c r="R199" i="10" s="1"/>
  <c r="S198" i="10"/>
  <c r="S199" i="10" s="1"/>
  <c r="T198" i="10"/>
  <c r="T199" i="10" s="1"/>
  <c r="U198" i="10"/>
  <c r="U199" i="10" s="1"/>
  <c r="I109" i="10"/>
  <c r="I110" i="10"/>
  <c r="I111" i="10"/>
  <c r="I112" i="10"/>
  <c r="I113" i="10"/>
  <c r="I114" i="10"/>
  <c r="I115" i="10"/>
  <c r="I126" i="10"/>
  <c r="I127" i="10"/>
  <c r="I128" i="10"/>
  <c r="I129" i="10"/>
  <c r="I130" i="10"/>
  <c r="I131" i="10"/>
  <c r="I132" i="10"/>
  <c r="I133" i="10"/>
  <c r="I108" i="10"/>
  <c r="N125" i="47" l="1"/>
  <c r="N102" i="47" s="1"/>
  <c r="Q125" i="47"/>
  <c r="Q102" i="47" s="1"/>
  <c r="H125" i="47"/>
  <c r="H102" i="47" s="1"/>
  <c r="I769" i="10"/>
  <c r="I778" i="10"/>
  <c r="I134" i="10"/>
  <c r="I64" i="47"/>
  <c r="I11" i="47" s="1"/>
  <c r="I13" i="47" s="1"/>
  <c r="D102" i="47"/>
  <c r="D35" i="47"/>
  <c r="C102" i="47"/>
  <c r="C35" i="47"/>
  <c r="J102" i="47"/>
  <c r="J35" i="47"/>
  <c r="K64" i="47"/>
  <c r="K41" i="47" s="1"/>
  <c r="I35" i="47"/>
  <c r="K35" i="47"/>
  <c r="Q35" i="47"/>
  <c r="N35" i="47"/>
  <c r="P102" i="47"/>
  <c r="P35" i="47"/>
  <c r="H35" i="47"/>
  <c r="V313" i="10"/>
  <c r="V314" i="10" s="1"/>
  <c r="R58" i="47" s="1"/>
  <c r="R125" i="47" s="1"/>
  <c r="F41" i="47"/>
  <c r="F11" i="47"/>
  <c r="F13" i="47" s="1"/>
  <c r="G41" i="47"/>
  <c r="G11" i="47"/>
  <c r="G13" i="47" s="1"/>
  <c r="I41" i="47"/>
  <c r="R36" i="47"/>
  <c r="I137" i="47"/>
  <c r="I114" i="47" s="1"/>
  <c r="I102" i="47"/>
  <c r="K137" i="47"/>
  <c r="K114" i="47" s="1"/>
  <c r="K102" i="47"/>
  <c r="S59" i="47"/>
  <c r="S126" i="47"/>
  <c r="S103" i="47" s="1"/>
  <c r="D57" i="47"/>
  <c r="D124" i="47"/>
  <c r="T126" i="47"/>
  <c r="T103" i="47" s="1"/>
  <c r="T59" i="47"/>
  <c r="V126" i="47"/>
  <c r="V103" i="47" s="1"/>
  <c r="V59" i="47"/>
  <c r="V129" i="47"/>
  <c r="V106" i="47" s="1"/>
  <c r="V61" i="47"/>
  <c r="V38" i="47" s="1"/>
  <c r="J124" i="47"/>
  <c r="J57" i="47"/>
  <c r="T61" i="47"/>
  <c r="T38" i="47" s="1"/>
  <c r="T129" i="47"/>
  <c r="T106" i="47" s="1"/>
  <c r="S129" i="47"/>
  <c r="S106" i="47" s="1"/>
  <c r="S61" i="47"/>
  <c r="S38" i="47" s="1"/>
  <c r="I893" i="10"/>
  <c r="I862" i="10"/>
  <c r="I637" i="10"/>
  <c r="I448" i="10"/>
  <c r="I460" i="10"/>
  <c r="W314" i="10"/>
  <c r="S58" i="47" s="1"/>
  <c r="S125" i="47" s="1"/>
  <c r="I289" i="10"/>
  <c r="Y313" i="10"/>
  <c r="V198" i="10"/>
  <c r="V199" i="10" s="1"/>
  <c r="W198" i="10"/>
  <c r="W199" i="10" s="1"/>
  <c r="AA461" i="10"/>
  <c r="AA462" i="10" s="1"/>
  <c r="AA490" i="10" s="1"/>
  <c r="I136" i="10"/>
  <c r="I137" i="10"/>
  <c r="I138" i="10"/>
  <c r="I139" i="10"/>
  <c r="I140" i="10"/>
  <c r="I141" i="10"/>
  <c r="I142" i="10"/>
  <c r="I143" i="10"/>
  <c r="I154" i="10"/>
  <c r="I155" i="10"/>
  <c r="I156" i="10"/>
  <c r="I157" i="10"/>
  <c r="I158" i="10"/>
  <c r="I159" i="10"/>
  <c r="I160" i="10"/>
  <c r="I161" i="10"/>
  <c r="G800" i="10"/>
  <c r="I779" i="10" l="1"/>
  <c r="I162" i="10"/>
  <c r="K11" i="47"/>
  <c r="K13" i="47" s="1"/>
  <c r="R102" i="47"/>
  <c r="R35" i="47"/>
  <c r="X313" i="10"/>
  <c r="X314" i="10" s="1"/>
  <c r="T58" i="47" s="1"/>
  <c r="T125" i="47" s="1"/>
  <c r="Z313" i="10"/>
  <c r="Z314" i="10" s="1"/>
  <c r="V58" i="47" s="1"/>
  <c r="V125" i="47" s="1"/>
  <c r="V36" i="47"/>
  <c r="S36" i="47"/>
  <c r="T36" i="47"/>
  <c r="J137" i="47"/>
  <c r="J114" i="47" s="1"/>
  <c r="J101" i="47"/>
  <c r="D137" i="47"/>
  <c r="D114" i="47" s="1"/>
  <c r="D101" i="47"/>
  <c r="P57" i="47"/>
  <c r="P124" i="47"/>
  <c r="N124" i="47"/>
  <c r="N57" i="47"/>
  <c r="J64" i="47"/>
  <c r="J34" i="47"/>
  <c r="S102" i="47"/>
  <c r="S35" i="47"/>
  <c r="Q57" i="47"/>
  <c r="Q124" i="47"/>
  <c r="O57" i="47"/>
  <c r="O124" i="47"/>
  <c r="D34" i="47"/>
  <c r="D64" i="47"/>
  <c r="H57" i="47"/>
  <c r="H124" i="47"/>
  <c r="Y800" i="10"/>
  <c r="I461" i="10"/>
  <c r="I462" i="10" s="1"/>
  <c r="Y314" i="10"/>
  <c r="U58" i="47" s="1"/>
  <c r="U125" i="47" s="1"/>
  <c r="X198" i="10"/>
  <c r="X199" i="10" s="1"/>
  <c r="V102" i="47" l="1"/>
  <c r="V35" i="47"/>
  <c r="T102" i="47"/>
  <c r="T35" i="47"/>
  <c r="AA313" i="10"/>
  <c r="AA314" i="10" s="1"/>
  <c r="W58" i="47" s="1"/>
  <c r="W125" i="47" s="1"/>
  <c r="Z198" i="10"/>
  <c r="J41" i="47"/>
  <c r="J11" i="47"/>
  <c r="J13" i="47" s="1"/>
  <c r="D41" i="47"/>
  <c r="D11" i="47"/>
  <c r="D13" i="47" s="1"/>
  <c r="N137" i="47"/>
  <c r="N114" i="47" s="1"/>
  <c r="N101" i="47"/>
  <c r="Q137" i="47"/>
  <c r="Q114" i="47" s="1"/>
  <c r="Q101" i="47"/>
  <c r="H137" i="47"/>
  <c r="H114" i="47" s="1"/>
  <c r="H101" i="47"/>
  <c r="O137" i="47"/>
  <c r="O114" i="47" s="1"/>
  <c r="O101" i="47"/>
  <c r="P137" i="47"/>
  <c r="P114" i="47" s="1"/>
  <c r="P101" i="47"/>
  <c r="U102" i="47"/>
  <c r="U35" i="47"/>
  <c r="Q64" i="47"/>
  <c r="Q34" i="47"/>
  <c r="S57" i="47"/>
  <c r="S124" i="47"/>
  <c r="N64" i="47"/>
  <c r="N34" i="47"/>
  <c r="R124" i="47"/>
  <c r="R57" i="47"/>
  <c r="C61" i="47"/>
  <c r="C38" i="47" s="1"/>
  <c r="C129" i="47"/>
  <c r="C106" i="47" s="1"/>
  <c r="H34" i="47"/>
  <c r="H64" i="47"/>
  <c r="O64" i="47"/>
  <c r="O34" i="47"/>
  <c r="P34" i="47"/>
  <c r="P64" i="47"/>
  <c r="C126" i="47"/>
  <c r="C103" i="47" s="1"/>
  <c r="C59" i="47"/>
  <c r="AA800" i="10"/>
  <c r="Z199" i="10" l="1"/>
  <c r="V124" i="47" s="1"/>
  <c r="W102" i="47"/>
  <c r="W35" i="47"/>
  <c r="O41" i="47"/>
  <c r="O11" i="47"/>
  <c r="O13" i="47" s="1"/>
  <c r="N41" i="47"/>
  <c r="N11" i="47"/>
  <c r="N13" i="47" s="1"/>
  <c r="Q41" i="47"/>
  <c r="Q11" i="47"/>
  <c r="Q13" i="47" s="1"/>
  <c r="P41" i="47"/>
  <c r="P11" i="47"/>
  <c r="P13" i="47" s="1"/>
  <c r="H41" i="47"/>
  <c r="H11" i="47"/>
  <c r="H13" i="47" s="1"/>
  <c r="C36" i="47"/>
  <c r="S137" i="47"/>
  <c r="S114" i="47" s="1"/>
  <c r="S101" i="47"/>
  <c r="R137" i="47"/>
  <c r="R114" i="47" s="1"/>
  <c r="R101" i="47"/>
  <c r="W59" i="47"/>
  <c r="W126" i="47"/>
  <c r="W103" i="47" s="1"/>
  <c r="T57" i="47"/>
  <c r="T124" i="47"/>
  <c r="U126" i="47"/>
  <c r="U103" i="47" s="1"/>
  <c r="U59" i="47"/>
  <c r="W129" i="47"/>
  <c r="W106" i="47" s="1"/>
  <c r="W61" i="47"/>
  <c r="S64" i="47"/>
  <c r="S34" i="47"/>
  <c r="U61" i="47"/>
  <c r="U129" i="47"/>
  <c r="U106" i="47" s="1"/>
  <c r="R64" i="47"/>
  <c r="R34" i="47"/>
  <c r="V57" i="47" l="1"/>
  <c r="V34" i="47" s="1"/>
  <c r="V137" i="47"/>
  <c r="V114" i="47" s="1"/>
  <c r="V101" i="47"/>
  <c r="R41" i="47"/>
  <c r="R11" i="47"/>
  <c r="R13" i="47" s="1"/>
  <c r="S41" i="47"/>
  <c r="S11" i="47"/>
  <c r="S13" i="47" s="1"/>
  <c r="W36" i="47"/>
  <c r="U36" i="47"/>
  <c r="T137" i="47"/>
  <c r="T114" i="47" s="1"/>
  <c r="T101" i="47"/>
  <c r="T34" i="47"/>
  <c r="T64" i="47"/>
  <c r="V64" i="47" l="1"/>
  <c r="V11" i="47" s="1"/>
  <c r="V13" i="47" s="1"/>
  <c r="T41" i="47"/>
  <c r="T11" i="47"/>
  <c r="T13" i="47" s="1"/>
  <c r="I896" i="10"/>
  <c r="I895" i="10"/>
  <c r="I865" i="10"/>
  <c r="I864" i="10"/>
  <c r="I798" i="10"/>
  <c r="I797" i="10"/>
  <c r="I795" i="10"/>
  <c r="I794" i="10"/>
  <c r="I782" i="10"/>
  <c r="I781" i="10"/>
  <c r="I796" i="10"/>
  <c r="I679" i="10"/>
  <c r="I678" i="10"/>
  <c r="I656" i="10"/>
  <c r="I658" i="10"/>
  <c r="I657" i="10"/>
  <c r="I650" i="10"/>
  <c r="I649" i="10"/>
  <c r="I653" i="10"/>
  <c r="I652" i="10"/>
  <c r="I655" i="10"/>
  <c r="I654" i="10"/>
  <c r="I651" i="10"/>
  <c r="I659" i="10"/>
  <c r="I663" i="10"/>
  <c r="I662" i="10"/>
  <c r="I661" i="10"/>
  <c r="I660" i="10"/>
  <c r="I476" i="10"/>
  <c r="I475" i="10"/>
  <c r="I481" i="10"/>
  <c r="I484" i="10"/>
  <c r="I483" i="10"/>
  <c r="I485" i="10"/>
  <c r="I482" i="10"/>
  <c r="I477" i="10"/>
  <c r="I478" i="10"/>
  <c r="I479" i="10"/>
  <c r="I480" i="10"/>
  <c r="I487" i="10"/>
  <c r="I486" i="10"/>
  <c r="I306" i="10"/>
  <c r="I304" i="10"/>
  <c r="I309" i="10"/>
  <c r="I305" i="10"/>
  <c r="I303" i="10"/>
  <c r="I308" i="10"/>
  <c r="I307" i="10"/>
  <c r="I302" i="10"/>
  <c r="I310" i="10"/>
  <c r="I311" i="10"/>
  <c r="I301" i="10"/>
  <c r="I164" i="10"/>
  <c r="I165" i="10"/>
  <c r="G162" i="10"/>
  <c r="G198" i="10" s="1"/>
  <c r="I488" i="10" l="1"/>
  <c r="I489" i="10" s="1"/>
  <c r="I799" i="10"/>
  <c r="I800" i="10" s="1"/>
  <c r="V41" i="47"/>
  <c r="I312" i="10"/>
  <c r="I313" i="10" s="1"/>
  <c r="E113" i="47"/>
  <c r="I897" i="10"/>
  <c r="I898" i="10" s="1"/>
  <c r="I866" i="10"/>
  <c r="I664" i="10"/>
  <c r="I665" i="10" s="1"/>
  <c r="Y198" i="10"/>
  <c r="Y199" i="10" s="1"/>
  <c r="I490" i="10" l="1"/>
  <c r="I899" i="10"/>
  <c r="E63" i="47" s="1"/>
  <c r="E40" i="47" s="1"/>
  <c r="I867" i="10"/>
  <c r="I868" i="10" s="1"/>
  <c r="E62" i="47" s="1"/>
  <c r="AA198" i="10"/>
  <c r="AA199" i="10" s="1"/>
  <c r="E39" i="47" l="1"/>
  <c r="E61" i="47"/>
  <c r="E38" i="47" s="1"/>
  <c r="E129" i="47"/>
  <c r="E106" i="47" s="1"/>
  <c r="I681" i="10" l="1"/>
  <c r="I680" i="10"/>
  <c r="E107" i="47"/>
  <c r="E108" i="47"/>
  <c r="E105" i="47"/>
  <c r="I220" i="10"/>
  <c r="I219" i="10"/>
  <c r="I217" i="10"/>
  <c r="I216" i="10"/>
  <c r="I215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73" i="10"/>
  <c r="I172" i="10"/>
  <c r="I171" i="10"/>
  <c r="I170" i="10"/>
  <c r="I169" i="10"/>
  <c r="I168" i="10"/>
  <c r="I167" i="10"/>
  <c r="I212" i="10"/>
  <c r="I213" i="10" s="1"/>
  <c r="I166" i="10"/>
  <c r="I693" i="10" l="1"/>
  <c r="I694" i="10" s="1"/>
  <c r="I224" i="10"/>
  <c r="I230" i="10" s="1"/>
  <c r="I231" i="10" s="1"/>
  <c r="I197" i="10"/>
  <c r="I198" i="10" s="1"/>
  <c r="I199" i="10" s="1"/>
  <c r="E109" i="47"/>
  <c r="E111" i="47"/>
  <c r="E60" i="47"/>
  <c r="I314" i="10"/>
  <c r="E58" i="47" s="1"/>
  <c r="E125" i="47" s="1"/>
  <c r="E112" i="47" l="1"/>
  <c r="E102" i="47"/>
  <c r="F112" i="47"/>
  <c r="E83" i="47"/>
  <c r="E37" i="47" s="1"/>
  <c r="E110" i="47"/>
  <c r="E126" i="47"/>
  <c r="E103" i="47" s="1"/>
  <c r="E59" i="47"/>
  <c r="E147" i="47"/>
  <c r="E80" i="47"/>
  <c r="E127" i="47"/>
  <c r="E104" i="47" s="1"/>
  <c r="E35" i="47"/>
  <c r="AA899" i="10"/>
  <c r="Y899" i="10"/>
  <c r="G199" i="10"/>
  <c r="E160" i="47" l="1"/>
  <c r="E36" i="47"/>
  <c r="E87" i="47"/>
  <c r="E12" i="47" s="1"/>
  <c r="F137" i="47"/>
  <c r="F114" i="47" s="1"/>
  <c r="F102" i="47"/>
  <c r="C57" i="47"/>
  <c r="C124" i="47"/>
  <c r="W63" i="47"/>
  <c r="U63" i="47"/>
  <c r="E57" i="47"/>
  <c r="E124" i="47"/>
  <c r="W57" i="47"/>
  <c r="W124" i="47"/>
  <c r="W101" i="47" s="1"/>
  <c r="E137" i="47" l="1"/>
  <c r="E114" i="47" s="1"/>
  <c r="E101" i="47"/>
  <c r="C137" i="47"/>
  <c r="C114" i="47" s="1"/>
  <c r="C101" i="47"/>
  <c r="W64" i="47"/>
  <c r="W11" i="47" s="1"/>
  <c r="W34" i="47"/>
  <c r="C34" i="47"/>
  <c r="C64" i="47"/>
  <c r="U40" i="47"/>
  <c r="U127" i="47"/>
  <c r="U104" i="47" s="1"/>
  <c r="U57" i="47"/>
  <c r="U124" i="47"/>
  <c r="U101" i="47" s="1"/>
  <c r="E64" i="47"/>
  <c r="E34" i="47"/>
  <c r="W40" i="47"/>
  <c r="W127" i="47"/>
  <c r="C41" i="47" l="1"/>
  <c r="C11" i="47"/>
  <c r="C13" i="47" s="1"/>
  <c r="E41" i="47"/>
  <c r="E11" i="47"/>
  <c r="E13" i="47" s="1"/>
  <c r="W137" i="47"/>
  <c r="W114" i="47" s="1"/>
  <c r="W104" i="47"/>
  <c r="U64" i="47"/>
  <c r="U11" i="47" s="1"/>
  <c r="U34" i="47"/>
  <c r="U137" i="47"/>
  <c r="U114" i="47" s="1"/>
  <c r="AA830" i="10" l="1"/>
  <c r="W84" i="47" s="1"/>
  <c r="W87" i="47" s="1"/>
  <c r="W12" i="47" s="1"/>
  <c r="W13" i="47" s="1"/>
  <c r="Y830" i="10"/>
  <c r="U84" i="47" s="1"/>
  <c r="U87" i="47" s="1"/>
  <c r="U12" i="47" s="1"/>
  <c r="U13" i="47" s="1"/>
  <c r="W41" i="47" l="1"/>
  <c r="W38" i="47"/>
  <c r="U41" i="47"/>
  <c r="U38" i="47"/>
</calcChain>
</file>

<file path=xl/sharedStrings.xml><?xml version="1.0" encoding="utf-8"?>
<sst xmlns="http://schemas.openxmlformats.org/spreadsheetml/2006/main" count="2577" uniqueCount="294">
  <si>
    <t>คณะครุศาสตร์</t>
  </si>
  <si>
    <t>ภาคปกติ</t>
  </si>
  <si>
    <t>ภาคพิเศษ</t>
  </si>
  <si>
    <t>ที่</t>
  </si>
  <si>
    <t>รหัสกลุ่ม</t>
  </si>
  <si>
    <t>สาขาวิชา</t>
  </si>
  <si>
    <t>สาขา</t>
  </si>
  <si>
    <t>จำนวนต้นปี</t>
  </si>
  <si>
    <t>จำนวนออกระหว่างปี</t>
  </si>
  <si>
    <t>จำนวนสิ้นปี</t>
  </si>
  <si>
    <t>ชาย</t>
  </si>
  <si>
    <t>หญิง</t>
  </si>
  <si>
    <t>รวม</t>
  </si>
  <si>
    <t>จบ</t>
  </si>
  <si>
    <t>ตก</t>
  </si>
  <si>
    <t>ระดับปริญญาตรี</t>
  </si>
  <si>
    <t>การศึกษา</t>
  </si>
  <si>
    <t>รวมปริญญาตรี</t>
  </si>
  <si>
    <t>บัณฑิตศึกษา</t>
  </si>
  <si>
    <t>ศิลปศาสตร์</t>
  </si>
  <si>
    <t>รวมบัณฑิตศึกษา</t>
  </si>
  <si>
    <t>รวมนักศึกษาคณะครุศาสตร์</t>
  </si>
  <si>
    <t>วิทยาศาสตร์</t>
  </si>
  <si>
    <t>สาธารณสุข</t>
  </si>
  <si>
    <t>เทคโนโลยีสารสนเทศ</t>
  </si>
  <si>
    <t xml:space="preserve">          คณะวิทยาการจัดการ</t>
  </si>
  <si>
    <t>บริหารธุรกิจ</t>
  </si>
  <si>
    <t>บัญชี</t>
  </si>
  <si>
    <t>นิเทศศาสตร์</t>
  </si>
  <si>
    <t>เศรษฐศาสตร์</t>
  </si>
  <si>
    <t>การบัญชี เทียบโอน</t>
  </si>
  <si>
    <t>รวมนักศึกษาคณะวิทยาการจัดการ</t>
  </si>
  <si>
    <t>คณะมนุษยศาสตร์และสังคมศาสตร์</t>
  </si>
  <si>
    <t>นิติศาสตร์</t>
  </si>
  <si>
    <t>รัฐประศาสนศาสตร์</t>
  </si>
  <si>
    <t>สังคมศาสตร์เพื่อการพัฒนาท้องถิ่น</t>
  </si>
  <si>
    <t>ศิลปกรรม</t>
  </si>
  <si>
    <t>รวมนักศึกษาคณะมนุษยศาสตร์และสังคมศาสตร์</t>
  </si>
  <si>
    <t xml:space="preserve">       คณะเทคโนโลยีอุตสาหกรรม</t>
  </si>
  <si>
    <t>เทคโนโลยี</t>
  </si>
  <si>
    <t>วิศวกรรม</t>
  </si>
  <si>
    <t>รวมนักศึกษาคณะเทคโนโลยีอุตสาหกรรม</t>
  </si>
  <si>
    <t>รวมคณะเทคโนโลยีอุตสาหกรรม</t>
  </si>
  <si>
    <t>รวมนักศึกษาคณะเกษตรศาสตร์</t>
  </si>
  <si>
    <t>วิทยาลัยนานาชาติ</t>
  </si>
  <si>
    <t>รวมนักศึกษาวิทยาลัยนานาชาติ</t>
  </si>
  <si>
    <t>ปกติ</t>
  </si>
  <si>
    <t>พิเศษ</t>
  </si>
  <si>
    <t>รวมทั้งสิ้น</t>
  </si>
  <si>
    <t>คณะ</t>
  </si>
  <si>
    <t>ครุศาสตร์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</si>
  <si>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</si>
  <si>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</si>
  <si>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</si>
  <si>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</si>
  <si>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เกษตรศาสตร์</t>
  </si>
  <si>
    <t>การบัญชี</t>
  </si>
  <si>
    <t>สาธารณสุขศาสตร์</t>
  </si>
  <si>
    <t>บริหารงานก่อสร้าง เทียบโอน</t>
  </si>
  <si>
    <t>เข้าปี 2554</t>
  </si>
  <si>
    <t>วิศวกรรมคอมพิวเตอร์ เทียบโอน</t>
  </si>
  <si>
    <t>วิทยาศาสตร์และเทคโนโลยีการอาหาร</t>
  </si>
  <si>
    <t>ภาษาไทย</t>
  </si>
  <si>
    <t>การศึกษาปฐมวัย</t>
  </si>
  <si>
    <t>สังคมศึกษา</t>
  </si>
  <si>
    <t>คอมพิวเตอร์</t>
  </si>
  <si>
    <t>วิทยาศาสตร์ทั่วไป</t>
  </si>
  <si>
    <t>คณิตศาสตร์</t>
  </si>
  <si>
    <t>ภาษาอังกฤษ</t>
  </si>
  <si>
    <t>เทคโนโลยีการออกแบบผลิตภัณฑ์</t>
  </si>
  <si>
    <t>เทคโนโลยีสำรวจและภูมิสารสนเทศ</t>
  </si>
  <si>
    <t>เทคโนโลยีไฟฟ้า</t>
  </si>
  <si>
    <t>เทคโนโลยีอุตสาหการ</t>
  </si>
  <si>
    <t>วิศวกรรมคอมพิวเตอร์</t>
  </si>
  <si>
    <t>วิศวกรรมโลจิสติกส์</t>
  </si>
  <si>
    <t>ภาษาอังกฤษธุรกิจ(นานาชาติ)</t>
  </si>
  <si>
    <t>ภาษาจีนธุรกิจ</t>
  </si>
  <si>
    <t>ดนตรีไทย</t>
  </si>
  <si>
    <t>ดนตรีสากล</t>
  </si>
  <si>
    <t>การพัฒนาชุมชน</t>
  </si>
  <si>
    <t>อาหารและโภชนาการ</t>
  </si>
  <si>
    <t>วิทยาศาสตร์การกีฬา</t>
  </si>
  <si>
    <t>วิทยาศาสตร์สิ่งแวดล้อม</t>
  </si>
  <si>
    <t>เคมี</t>
  </si>
  <si>
    <t>ชีววิทยา</t>
  </si>
  <si>
    <t>วิทยาการคอมพิวเตอร์</t>
  </si>
  <si>
    <t>ฟิสิกส์</t>
  </si>
  <si>
    <t>คอมพิวเตอร์ธุรกิจ</t>
  </si>
  <si>
    <t>การจัดการการเป็นผู้ประกอบการ</t>
  </si>
  <si>
    <t>เศรษฐศาสตร์(เศรษฐศาสตร์ธุรกิจ)</t>
  </si>
  <si>
    <t>นิเทศศาสตร์(การประชาสัมพันธ์)</t>
  </si>
  <si>
    <t>นิเทศศาสตร์(วิทยุกระจายเสียงและวิทยุโทรทัศน์)</t>
  </si>
  <si>
    <t>บริหารธุรกิจ(การจัดการธุรกิจบริการ) เทียบโอน</t>
  </si>
  <si>
    <t>บริหารงานก่อสร้าง</t>
  </si>
  <si>
    <t>ลาออก</t>
  </si>
  <si>
    <t>ขาดการติดต่อ</t>
  </si>
  <si>
    <t>ประเภทนักศึกษา</t>
  </si>
  <si>
    <t>นักศึกษาภาคปกติ</t>
  </si>
  <si>
    <t>นักศึกษาภาคพิเศษ</t>
  </si>
  <si>
    <t>นักศึกษาภาคปกติและภาคพิเศษ</t>
  </si>
  <si>
    <t>วิศวกรรมศาสตร์</t>
  </si>
  <si>
    <t>เทคโนโลยีอุตสาหการ เทียบโอน</t>
  </si>
  <si>
    <t>เทคโนโลยีไฟฟ้า เทียบโอน</t>
  </si>
  <si>
    <t>วิศวกรรมอิเล็กทรอนิกส์ เทียบโอน</t>
  </si>
  <si>
    <t>รวมปริญญาโท</t>
  </si>
  <si>
    <t>รวมปริญญาตรี 4 ปี</t>
  </si>
  <si>
    <t xml:space="preserve">รวมปริญญาตรี </t>
  </si>
  <si>
    <t>รวมปริญญาเอก</t>
  </si>
  <si>
    <t xml:space="preserve">        คณะวิทยาศาสตร์และเทคโนโลยี</t>
  </si>
  <si>
    <t>การบัญชี  เทียบโอน</t>
  </si>
  <si>
    <t xml:space="preserve">สาธารณสุขศาสตร์ </t>
  </si>
  <si>
    <t xml:space="preserve">รัฐประศาสนศาสตร์ </t>
  </si>
  <si>
    <t>รวมภาคพิเศษ</t>
  </si>
  <si>
    <t>การท่องเที่ยว</t>
  </si>
  <si>
    <t>วิศวกรรมอิเล็กทรอนิกส์</t>
  </si>
  <si>
    <t xml:space="preserve">การบัญชี </t>
  </si>
  <si>
    <t>สังคมศึกษา น่าน</t>
  </si>
  <si>
    <t>รัฐประศาสนศาสตร์  น่าน</t>
  </si>
  <si>
    <t>รัฐประศาสนศาสตร์  แพร่</t>
  </si>
  <si>
    <t>เข้าปี 2555</t>
  </si>
  <si>
    <t>รวมปริญญาตรีเทียบโอน</t>
  </si>
  <si>
    <t>รวมเทียบโอน</t>
  </si>
  <si>
    <t>พลศึกษา</t>
  </si>
  <si>
    <t>เทคโนโลยีการศึกษาและคอมพิวเตอร์</t>
  </si>
  <si>
    <t>ภาษาจีน</t>
  </si>
  <si>
    <t>ภาษาเกาหลี</t>
  </si>
  <si>
    <t>นาฏศิลป์</t>
  </si>
  <si>
    <t>การประถมศึกษา</t>
  </si>
  <si>
    <t>วิศวกรรมการจัดการพลังงาน</t>
  </si>
  <si>
    <t>ภาษาจีนธุรกิจ 2+2</t>
  </si>
  <si>
    <t>เข้าปี 2556</t>
  </si>
  <si>
    <t>การบริหารการศึกษา รุ่น 16</t>
  </si>
  <si>
    <t>การบริหารธุรกิจ(การตลาด) เทียบโอน</t>
  </si>
  <si>
    <t>การบริหารธุรกิจ(การบริหารทรัพยากรมนุษย์) เทียบโอน</t>
  </si>
  <si>
    <t>การบริหารธุรกิจ(การจัดการธุรกิจบริการ) เทียบโอน</t>
  </si>
  <si>
    <t>1</t>
  </si>
  <si>
    <t>หลักสูตรและการสอน รุ่น 16</t>
  </si>
  <si>
    <t>การบริหารการศึกษา รุ่น 17</t>
  </si>
  <si>
    <t>การจัดการการเป็นผู้ประกอบการ แพร่</t>
  </si>
  <si>
    <t>รวมปริญญาตรี เทียบโอน</t>
  </si>
  <si>
    <t>2</t>
  </si>
  <si>
    <t>การจัดการการเป็นผู้ประกอบการ(การจัดการการค้าปลีก)*</t>
  </si>
  <si>
    <t>*เทคโนโลยีอุตสาหกรรม(การจัดการงานก่อสร้าง) ภาคพิเศษลำดับที่ 2 โครงการผลิตบัณฑิตหลักสูตรเทคโนโลยีบัณฑิต สาขาเทคโนโลยีอุตสาหกรรมแขนงการจัดการงานก่อสร้าง(2 ปีต่อเนื่อง)โดยความร่วมมือสำนักงานส่งเสริมการปกครองท้องถิ่นจังหวัดน่านกับ</t>
  </si>
  <si>
    <t>มหาวิทยาลัยราชภัฏอุตรดิตถ์ วิทยาเขตน่าน</t>
  </si>
  <si>
    <t>การออกแบบนิเทศศิลป์</t>
  </si>
  <si>
    <t>ภาษาไทย จีน</t>
  </si>
  <si>
    <t>การจัดการทรัพยากรธรรมชาติและสิ่งแวดล้อม วท.ม.รุ่น 1</t>
  </si>
  <si>
    <t>การจัดการงานวิศวกรรม วศ.ม.รุ่น 1</t>
  </si>
  <si>
    <t>เข้าปี 2558</t>
  </si>
  <si>
    <t>เข้าปี 2557</t>
  </si>
  <si>
    <t>โครงการความร่วมมือด้านวิชาการ การพัฒนาบุคลากรและการบริหารวิชาการร่วมกับองค์การบริหารส่วนจังหวัดแพร่</t>
  </si>
  <si>
    <t>คอมพิวเตอร์ธุรกิจ  เทียบโอน</t>
  </si>
  <si>
    <t xml:space="preserve">สังคมศึกษา </t>
  </si>
  <si>
    <t xml:space="preserve">ภาษาอังกฤษ </t>
  </si>
  <si>
    <t xml:space="preserve">ภาษาไทย </t>
  </si>
  <si>
    <t xml:space="preserve">การศึกษาปฐมวัย </t>
  </si>
  <si>
    <t xml:space="preserve">คอมพิวเตอร์ </t>
  </si>
  <si>
    <t xml:space="preserve">วิทยาศาสตร์ทั่วไป </t>
  </si>
  <si>
    <t xml:space="preserve">คณิตศาสตร์ </t>
  </si>
  <si>
    <t>สังคมศึกษา  น่าน</t>
  </si>
  <si>
    <t>การศึกษาปฐมวัย  น่าน</t>
  </si>
  <si>
    <t xml:space="preserve">รัฐประศาสนศาสตร์(บริหารรัฐกิจ)  </t>
  </si>
  <si>
    <t>รัฐประศาสนศาสตร๋</t>
  </si>
  <si>
    <t>รัฐประศาสนศาสตร์(บริหารรัฐกิจ) รุ่น 31</t>
  </si>
  <si>
    <t>บริหารการพัฒนา เทียบโอน รุ่น 31</t>
  </si>
  <si>
    <t>บริหารธุรกิจ(การจัดการ) เทียบโอน รุ่น 31</t>
  </si>
  <si>
    <t>บริหารธุรกิจ รุ่น 7</t>
  </si>
  <si>
    <t>บริหารธุรกิจ รุ่น 8</t>
  </si>
  <si>
    <t>เทคโนโลยีการออกแบบผลิตภัณฑ์ เทียบโอน</t>
  </si>
  <si>
    <t>หลักสูตรและการสอน รุ่น 17</t>
  </si>
  <si>
    <t>บริหารธุรกิจ รุ่น 6</t>
  </si>
  <si>
    <t>การจัดการทรัพยากรธรรมชาติและสิ่งแวดล้อม ปร.ด.รุ่น 1</t>
  </si>
  <si>
    <t>หลักสูตรและการสอน รุ่น 14</t>
  </si>
  <si>
    <t xml:space="preserve">เทคโนโลยีอุตสาหการ </t>
  </si>
  <si>
    <t>เปลี่ยนเอก(ออก)</t>
  </si>
  <si>
    <t>เปลี่ยนเอก(เข้า)</t>
  </si>
  <si>
    <t>รวม เทียบโอน</t>
  </si>
  <si>
    <t>ระดับปริญญาโท</t>
  </si>
  <si>
    <t>ระดับปริญญาเอก</t>
  </si>
  <si>
    <t>วิจัยและประเมินเพื่อพัฒนาการศึกษา รุ่น1</t>
  </si>
  <si>
    <t>วิจัยและประเมินเพื่อพัฒนาการศึกษา รุ่น2</t>
  </si>
  <si>
    <t>รวมบัณฑิต</t>
  </si>
  <si>
    <t>รวมเข้าปี 2557</t>
  </si>
  <si>
    <t>รวมเข้าปี 2556</t>
  </si>
  <si>
    <t>รวมเข้าปี 2555</t>
  </si>
  <si>
    <t>รวมเข้าปี 2554</t>
  </si>
  <si>
    <t xml:space="preserve">รวม เทียบโอน </t>
  </si>
  <si>
    <t>* การจัดการการเป็นผู้ประกอบการ แพร่  ลำดับที่ 20   โครงการความร่วมมือด้ารวิชาการ การจัดกศ.ระดับอุดมศึกษาโดยความร่วมมือกับจังหวัดแพร่ องค์การบริหารส่วนจังหวัดแพร่ มหาวิทยาราชภัฏอุตรดิตถ์วิทยาเขตแพร่</t>
  </si>
  <si>
    <t>* การจัดการการเป็นผู้ประกอบการ(การจัดการการค้าปลีก)  ลำดับที่ 21  โครงการผลิตบัณฑิตหลักสูตรบธ. สาขาวิชาการจัดการการเป็นผู้ประกอบการ วิชาเอกการจัดการการค้าปลีกตามความร่วมมือสนับนุนกศ.กับบริษัทซีพี ออลล์จำกัด(มหาชน)</t>
  </si>
  <si>
    <t xml:space="preserve">เทคโนโลยีอุตสาหกรรม(การจัดการงานก่อสร้าง) อบจ.น่าน* </t>
  </si>
  <si>
    <t>การตลาด</t>
  </si>
  <si>
    <t>การบริหารทรัพยากรมนุษย์</t>
  </si>
  <si>
    <t>การจัดการธุรกิจบริการ</t>
  </si>
  <si>
    <t>การจัดการ</t>
  </si>
  <si>
    <t>การตลาด เทียบโอน</t>
  </si>
  <si>
    <t>การบริหารทรัพยากรมนุษย์ เทียบโอน</t>
  </si>
  <si>
    <t>การจัดการธุรกิจบริการ เทียบโอน</t>
  </si>
  <si>
    <t>การจัดการงานวิศวกรรม วศ.ม.รุ่น 2</t>
  </si>
  <si>
    <t>คอมพิวเตอร์ธุรกิจ แพร่</t>
  </si>
  <si>
    <t>จำนวนนักศึกษาออกระหว่างปีการศึกษา 2558 มหาวิทยาลัยราชภัฏอุตรดิตถ์ จำแนกตามคณะวิชา(เฉพาะผู้ที่มีสภาพตามแผนการเรียน)</t>
  </si>
  <si>
    <t>วิจัยและประเมินเพื่อพัฒนาการศึกษา รุ่น3</t>
  </si>
  <si>
    <t>นศ.เข้าปี 57 เอกภาษาไทยแรกเข้ากลุ่ม1ช.8 ญ.30 กลุ่ม 2 ช.4 ญ.34 ต้องเฉลี่ยให้เป็น3กลุ่ม  เอกสังคมกลุ่ม1ช.13 ญ.27 กลุ่ม 2 ช.9 ญ.30 ต้องเฉลี่ยเป็น 3 กลุ่ม เพิ่มจาก 2 กลุ่ม เป็น 3 กลุ่ม ภาคเรียนที่ 2 ปีการศึกษา 2558 จึงต้องเฉลี่ยจำนวนต้นปีให้เป็น 3 กลุ่ม</t>
  </si>
  <si>
    <t>รวมนักศึกษาเข้าปี 2558</t>
  </si>
  <si>
    <t>รวมเข้าปี 2558</t>
  </si>
  <si>
    <t xml:space="preserve">การตลาด </t>
  </si>
  <si>
    <t xml:space="preserve">การจัดการการเป็นผู้ประกอบการ </t>
  </si>
  <si>
    <t xml:space="preserve">คอมพิวเตอร์ธุรกิจ </t>
  </si>
  <si>
    <t xml:space="preserve">นิเทศศาศตร์(วิทยุกระจายเสียงและวิทยุโทรทัศน์) </t>
  </si>
  <si>
    <t xml:space="preserve">นิเทศศาศตร์(การประชาสัมพันธ์) </t>
  </si>
  <si>
    <t xml:space="preserve">การจัดการการเป็นผู้ประกอบการ แพร่* </t>
  </si>
  <si>
    <t xml:space="preserve">การบริหารธุรกิจ(การตลาด) </t>
  </si>
  <si>
    <t xml:space="preserve">การบริหารธุรกิจ(การบริหารทรัพยากรมนุษย์) </t>
  </si>
  <si>
    <t xml:space="preserve">การบริหารธุรกิจ(การจัดการธุรกิจบริการ) </t>
  </si>
  <si>
    <t xml:space="preserve">เศรษฐศาสตร์(เศรษฐศาสตร์ธุรกิจ) </t>
  </si>
  <si>
    <t>บริหารธุรกิจ(การตลาด)</t>
  </si>
  <si>
    <t xml:space="preserve">บริหารธุรกิจ(บริหารทรัพยากรมนุษย์) </t>
  </si>
  <si>
    <t>คอมพิวเตอร์ธุรกิจ  น่าน</t>
  </si>
  <si>
    <t>คอมพิวเตอร์ธุรกิจ  แพร่</t>
  </si>
  <si>
    <t xml:space="preserve">บริหารธุรกิจ(การจัดการธุรกิจบริการ) </t>
  </si>
  <si>
    <t xml:space="preserve">การจัดการเป็นผู้ประกอบการ </t>
  </si>
  <si>
    <t>นิเทศศาศตร์(วิทยุ&amp;วิทยุโทรทัศน์)</t>
  </si>
  <si>
    <t>นิเทศศาศตร์(การประชาสัมพันธ์)</t>
  </si>
  <si>
    <t xml:space="preserve">คอมพิวเตอร์ธุรกิจ  แพร่ </t>
  </si>
  <si>
    <t>บริหารธุรกิจ รุ่น 5</t>
  </si>
  <si>
    <t>บริหารธุรกิจ รุ่น 1 น่าน</t>
  </si>
  <si>
    <t>บริหารธุรกิจ รุ่น 9</t>
  </si>
  <si>
    <t xml:space="preserve">การท่องเที่ยว </t>
  </si>
  <si>
    <t xml:space="preserve">ดนตรีสากล </t>
  </si>
  <si>
    <t xml:space="preserve">การพัฒนาชุมชน </t>
  </si>
  <si>
    <t xml:space="preserve">สังคมศาสตร์เพื่อการพัฒนาท้องถิ่น </t>
  </si>
  <si>
    <t>ภาษาไทย  จีน</t>
  </si>
  <si>
    <t xml:space="preserve">ดนตรีไทย </t>
  </si>
  <si>
    <t xml:space="preserve">สารสนเทศศาสตร์และบรรณรักษศาสตร์ </t>
  </si>
  <si>
    <t xml:space="preserve">สารสนเทศศาสตร์และบรรณารักษศาสตร์ </t>
  </si>
  <si>
    <t xml:space="preserve">ภาษาอังกฤษธุรกิจ(นานาชาติ) </t>
  </si>
  <si>
    <t xml:space="preserve">ภาษาจีนธุรกิจ </t>
  </si>
  <si>
    <t xml:space="preserve">ภาษาจีนธุรกิจ 2+2 </t>
  </si>
  <si>
    <t xml:space="preserve">ศิลปกรรม </t>
  </si>
  <si>
    <t xml:space="preserve">รัฐประศาสนศาสตร์  </t>
  </si>
  <si>
    <t xml:space="preserve">รัฐประศาสนศาสตร์ น่าน </t>
  </si>
  <si>
    <t xml:space="preserve">นิติศาสตร์ </t>
  </si>
  <si>
    <t xml:space="preserve">รัฐประศาสนศาสตร์  น่าน </t>
  </si>
  <si>
    <t xml:space="preserve">รัฐประศาสนศาสตร์  แพร่ </t>
  </si>
  <si>
    <t xml:space="preserve">รัฐประศาสนศาสตร์ แพร่ </t>
  </si>
  <si>
    <t>วิศวกรรมอิเล็กทรอนิกส์  เทียบโอน</t>
  </si>
  <si>
    <t xml:space="preserve">รวม </t>
  </si>
  <si>
    <t xml:space="preserve">เทคโนโลยีไฟฟ้า </t>
  </si>
  <si>
    <t xml:space="preserve">เทคโนโลยีสำรวจและภูมิสารสนเทศ </t>
  </si>
  <si>
    <t xml:space="preserve">เทคโนโลยีการออกแบบผลิตภัณฑ์ </t>
  </si>
  <si>
    <t xml:space="preserve">บริหารงานก่อสร้าง </t>
  </si>
  <si>
    <t xml:space="preserve">วิศวกรรมคอมพิวเตอร์ </t>
  </si>
  <si>
    <t xml:space="preserve">วิศวกรรมโลจิสติกส์ </t>
  </si>
  <si>
    <t xml:space="preserve">วิศวกรรมการจัดการพลังงาน </t>
  </si>
  <si>
    <t xml:space="preserve">วิศวกรรมอิเล็กทรอนิกส์ </t>
  </si>
  <si>
    <t xml:space="preserve">อาหารและโภชนาการ </t>
  </si>
  <si>
    <t xml:space="preserve">วิทยาการคอมพิวเตอร์ </t>
  </si>
  <si>
    <t xml:space="preserve">ชีววิทยา </t>
  </si>
  <si>
    <t xml:space="preserve">วิทยาศาสตร์สิ่งแวดล้อม </t>
  </si>
  <si>
    <t xml:space="preserve">วิทยาศาสตร์การกีฬา </t>
  </si>
  <si>
    <t xml:space="preserve">เทคโนโลยีสารสนเทศ </t>
  </si>
  <si>
    <t xml:space="preserve">การอาหารและโภชนาการ </t>
  </si>
  <si>
    <t xml:space="preserve">เคมี </t>
  </si>
  <si>
    <t xml:space="preserve">ฟิสิกส์ </t>
  </si>
  <si>
    <t xml:space="preserve">เกษตรศาสตร์ </t>
  </si>
  <si>
    <t xml:space="preserve">วิทยาศาสตร์และเทคโนโลยีการอาหาร </t>
  </si>
  <si>
    <t xml:space="preserve">เกษตรศาสตร์(วิทยาศาสตร์การเกษตร) </t>
  </si>
  <si>
    <t xml:space="preserve">สาธารณสุขศาสตร์  </t>
  </si>
  <si>
    <t>หลักสูตรและการสอน รุ่น 1 น่าน</t>
  </si>
  <si>
    <t>การบริหารการศึกษา รุ่น 18 น่าน</t>
  </si>
  <si>
    <t>การบริหารการศึกษา รุ่น 1 ปัว</t>
  </si>
  <si>
    <t>หลักสูตรและการสอน รุ่น 15</t>
  </si>
  <si>
    <t>ภาษาไทย   เดิม ช.8 ญ.30</t>
  </si>
  <si>
    <t>ภาษาไทย   เดิม ช.4 ญ.34</t>
  </si>
  <si>
    <t xml:space="preserve">พลศึกษา </t>
  </si>
  <si>
    <t xml:space="preserve">อุตสาหกรรมศิลป์ </t>
  </si>
  <si>
    <t xml:space="preserve">การประถมศึกษา </t>
  </si>
  <si>
    <t xml:space="preserve">ขีววิทยา </t>
  </si>
  <si>
    <t xml:space="preserve">เทคโนโลยีการศึกษาและคอมพิวเตอร์ </t>
  </si>
  <si>
    <t xml:space="preserve">ภาษาจีน </t>
  </si>
  <si>
    <t xml:space="preserve">ภาษาเกาหลี </t>
  </si>
  <si>
    <t xml:space="preserve">นาฏศิลป์ </t>
  </si>
  <si>
    <t xml:space="preserve">สังคมศึกษา น่าน </t>
  </si>
  <si>
    <t xml:space="preserve">วิทยาศาสตร์ </t>
  </si>
  <si>
    <t xml:space="preserve">คอมพิวเตอร์ศึกษา </t>
  </si>
  <si>
    <t>รวมปรืญญาตรี  4 ปี</t>
  </si>
  <si>
    <t xml:space="preserve">รวมปริญญาตรี 4 ปี  </t>
  </si>
  <si>
    <t xml:space="preserve">บริหารธุรกิจ(การจัดการธุรกิจบริการ) แพร่ </t>
  </si>
  <si>
    <t xml:space="preserve">คณะเกษตรศาสตร์ </t>
  </si>
  <si>
    <t>รวมนักศึกษาคณะวิทยาศาสตร์และเทคโนโลยี</t>
  </si>
  <si>
    <t xml:space="preserve">นักศึกษาเข้าปี 58 เอกเคมี เพิ่มกลุ่มเป็น 2 กลุ่ม เอกชีววิทยาแบ่งจำนวนให้ใกล้เคียงกัน ภาคเรียนที่ 1 ปีการศึกษา 2559   </t>
  </si>
  <si>
    <t xml:space="preserve">วิทยาลัยน่าน  </t>
  </si>
  <si>
    <t>สรุปจำนวนนักศึกษามหาวิทยาลัยราชภัฏอุตรดิตถ์ ออกระหว่างปีการศึกษา 2558 (เฉพาะนักศึกษาที่มีสภาพตามแผนการเรียน)</t>
  </si>
  <si>
    <t>สรุปจำนวนนักศึกษามหาวิทยาลัยราชภัฏอุตรดิตถ์ ออกระหว่างปีการศึกษา 2558 (เฉพาะนักศึกษาที่มีสภาพตามแผนการเรียน) จำแนกตามคณะ</t>
  </si>
  <si>
    <t>สรุปจำนวนนักศึกษามหาวิทยาลัยราชภัฏอุตรดิตถ์ ออกระหว่างปีการศึกษา 2558 (เฉพาะนักศึกษาที่มีสภาพตามแผนการเรียน) จำแนกตามสาขาวิชา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</si>
</sst>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;[Red]#,##0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1"/>
      <name val="TH SarabunPSK"/>
      <family val="2"/>
    </font>
    <font>
      <b/>
      <sz val="11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7" fillId="0" borderId="5" xfId="0" applyFont="1" applyFill="1" applyBorder="1"/>
    <xf numFmtId="0" fontId="7" fillId="0" borderId="12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87" fontId="3" fillId="0" borderId="1" xfId="0" applyNumberFormat="1" applyFont="1" applyFill="1" applyBorder="1"/>
    <xf numFmtId="187" fontId="3" fillId="0" borderId="1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/>
    <xf numFmtId="3" fontId="9" fillId="0" borderId="0" xfId="0" applyNumberFormat="1" applyFont="1" applyFill="1"/>
    <xf numFmtId="187" fontId="9" fillId="0" borderId="0" xfId="0" applyNumberFormat="1" applyFont="1" applyFill="1"/>
    <xf numFmtId="0" fontId="9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8" fillId="0" borderId="0" xfId="0" applyNumberFormat="1" applyFont="1" applyFill="1" applyAlignment="1"/>
    <xf numFmtId="3" fontId="8" fillId="0" borderId="0" xfId="0" applyNumberFormat="1" applyFont="1" applyFill="1" applyBorder="1" applyAlignment="1"/>
    <xf numFmtId="3" fontId="7" fillId="0" borderId="12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3" fontId="7" fillId="0" borderId="12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26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7" fillId="0" borderId="45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/>
    <xf numFmtId="3" fontId="7" fillId="0" borderId="29" xfId="0" applyNumberFormat="1" applyFont="1" applyFill="1" applyBorder="1"/>
    <xf numFmtId="3" fontId="7" fillId="0" borderId="11" xfId="0" applyNumberFormat="1" applyFont="1" applyFill="1" applyBorder="1"/>
    <xf numFmtId="3" fontId="7" fillId="0" borderId="29" xfId="0" applyNumberFormat="1" applyFont="1" applyFill="1" applyBorder="1" applyAlignment="1">
      <alignment horizontal="right"/>
    </xf>
    <xf numFmtId="3" fontId="7" fillId="0" borderId="38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center"/>
    </xf>
    <xf numFmtId="3" fontId="7" fillId="0" borderId="45" xfId="0" applyNumberFormat="1" applyFont="1" applyFill="1" applyBorder="1" applyAlignment="1">
      <alignment horizontal="left"/>
    </xf>
    <xf numFmtId="3" fontId="7" fillId="0" borderId="32" xfId="0" applyNumberFormat="1" applyFont="1" applyFill="1" applyBorder="1"/>
    <xf numFmtId="0" fontId="7" fillId="0" borderId="4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" fontId="7" fillId="0" borderId="32" xfId="0" applyNumberFormat="1" applyFont="1" applyFill="1" applyBorder="1"/>
    <xf numFmtId="3" fontId="7" fillId="0" borderId="39" xfId="0" applyNumberFormat="1" applyFont="1" applyFill="1" applyBorder="1" applyAlignment="1">
      <alignment horizontal="center"/>
    </xf>
    <xf numFmtId="3" fontId="7" fillId="0" borderId="42" xfId="0" applyNumberFormat="1" applyFont="1" applyFill="1" applyBorder="1" applyAlignment="1">
      <alignment horizontal="center"/>
    </xf>
    <xf numFmtId="3" fontId="7" fillId="0" borderId="23" xfId="0" applyNumberFormat="1" applyFont="1" applyFill="1" applyBorder="1"/>
    <xf numFmtId="1" fontId="7" fillId="0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3" xfId="0" applyFont="1" applyFill="1" applyBorder="1"/>
    <xf numFmtId="0" fontId="7" fillId="0" borderId="38" xfId="0" applyFont="1" applyFill="1" applyBorder="1"/>
    <xf numFmtId="3" fontId="7" fillId="0" borderId="27" xfId="0" applyNumberFormat="1" applyFont="1" applyFill="1" applyBorder="1"/>
    <xf numFmtId="3" fontId="7" fillId="0" borderId="4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" fontId="8" fillId="0" borderId="5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27" xfId="0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87" fontId="7" fillId="0" borderId="0" xfId="0" applyNumberFormat="1" applyFont="1" applyFill="1"/>
    <xf numFmtId="3" fontId="7" fillId="0" borderId="8" xfId="0" applyNumberFormat="1" applyFont="1" applyFill="1" applyBorder="1"/>
    <xf numFmtId="1" fontId="7" fillId="0" borderId="18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1" fontId="7" fillId="0" borderId="18" xfId="0" applyNumberFormat="1" applyFont="1" applyFill="1" applyBorder="1"/>
    <xf numFmtId="3" fontId="7" fillId="0" borderId="18" xfId="0" applyNumberFormat="1" applyFont="1" applyFill="1" applyBorder="1"/>
    <xf numFmtId="1" fontId="7" fillId="0" borderId="0" xfId="0" applyNumberFormat="1" applyFont="1" applyFill="1" applyBorder="1"/>
    <xf numFmtId="0" fontId="7" fillId="0" borderId="3" xfId="0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0" fontId="7" fillId="0" borderId="18" xfId="0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46" xfId="0" applyNumberFormat="1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7" fillId="0" borderId="36" xfId="0" applyNumberFormat="1" applyFont="1" applyFill="1" applyBorder="1"/>
    <xf numFmtId="0" fontId="5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7" fillId="0" borderId="38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3" fontId="7" fillId="0" borderId="43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7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8" fillId="0" borderId="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0" xfId="0" applyFont="1" applyFill="1" applyBorder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8" fillId="0" borderId="5" xfId="0" applyFont="1" applyFill="1" applyBorder="1" applyAlignment="1"/>
    <xf numFmtId="0" fontId="7" fillId="0" borderId="7" xfId="0" applyFont="1" applyFill="1" applyBorder="1"/>
    <xf numFmtId="0" fontId="7" fillId="0" borderId="0" xfId="0" applyFont="1" applyFill="1" applyBorder="1" applyAlignment="1"/>
    <xf numFmtId="49" fontId="7" fillId="0" borderId="4" xfId="0" applyNumberFormat="1" applyFont="1" applyFill="1" applyBorder="1" applyAlignment="1">
      <alignment horizontal="center"/>
    </xf>
    <xf numFmtId="0" fontId="7" fillId="0" borderId="44" xfId="0" applyNumberFormat="1" applyFont="1" applyFill="1" applyBorder="1"/>
    <xf numFmtId="0" fontId="7" fillId="0" borderId="29" xfId="0" applyFont="1" applyFill="1" applyBorder="1"/>
    <xf numFmtId="0" fontId="7" fillId="0" borderId="27" xfId="0" applyFont="1" applyFill="1" applyBorder="1"/>
    <xf numFmtId="0" fontId="7" fillId="0" borderId="11" xfId="0" applyNumberFormat="1" applyFont="1" applyFill="1" applyBorder="1" applyAlignment="1">
      <alignment horizontal="center"/>
    </xf>
    <xf numFmtId="0" fontId="7" fillId="0" borderId="2" xfId="0" applyNumberFormat="1" applyFont="1" applyFill="1" applyBorder="1"/>
    <xf numFmtId="0" fontId="7" fillId="0" borderId="3" xfId="0" applyFont="1" applyFill="1" applyBorder="1"/>
    <xf numFmtId="0" fontId="7" fillId="0" borderId="12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7" fillId="0" borderId="49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3" xfId="0" applyFont="1" applyFill="1" applyBorder="1"/>
    <xf numFmtId="0" fontId="7" fillId="0" borderId="38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7" fillId="0" borderId="48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3" fontId="8" fillId="0" borderId="50" xfId="0" applyNumberFormat="1" applyFont="1" applyFill="1" applyBorder="1" applyAlignment="1">
      <alignment horizontal="center"/>
    </xf>
    <xf numFmtId="3" fontId="7" fillId="0" borderId="50" xfId="0" applyNumberFormat="1" applyFont="1" applyFill="1" applyBorder="1"/>
    <xf numFmtId="3" fontId="8" fillId="0" borderId="4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47" xfId="0" applyNumberFormat="1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/>
    <xf numFmtId="3" fontId="4" fillId="0" borderId="5" xfId="0" applyNumberFormat="1" applyFont="1" applyFill="1" applyBorder="1"/>
    <xf numFmtId="3" fontId="4" fillId="0" borderId="27" xfId="0" applyNumberFormat="1" applyFont="1" applyFill="1" applyBorder="1"/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3" fontId="7" fillId="0" borderId="19" xfId="0" applyNumberFormat="1" applyFont="1" applyFill="1" applyBorder="1" applyAlignment="1">
      <alignment horizontal="center"/>
    </xf>
    <xf numFmtId="0" fontId="7" fillId="0" borderId="36" xfId="0" applyFont="1" applyFill="1" applyBorder="1" applyAlignment="1"/>
    <xf numFmtId="3" fontId="7" fillId="0" borderId="39" xfId="0" applyNumberFormat="1" applyFont="1" applyFill="1" applyBorder="1" applyAlignment="1"/>
    <xf numFmtId="3" fontId="8" fillId="0" borderId="39" xfId="0" applyNumberFormat="1" applyFont="1" applyFill="1" applyBorder="1" applyAlignment="1"/>
    <xf numFmtId="0" fontId="7" fillId="0" borderId="1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87" fontId="3" fillId="0" borderId="0" xfId="0" applyNumberFormat="1" applyFont="1" applyFill="1" applyAlignment="1">
      <alignment horizontal="center"/>
    </xf>
    <xf numFmtId="187" fontId="3" fillId="0" borderId="10" xfId="0" applyNumberFormat="1" applyFont="1" applyFill="1" applyBorder="1" applyAlignment="1">
      <alignment horizontal="center"/>
    </xf>
    <xf numFmtId="187" fontId="3" fillId="0" borderId="33" xfId="0" applyNumberFormat="1" applyFont="1" applyFill="1" applyBorder="1" applyAlignment="1">
      <alignment horizontal="center" vertical="center"/>
    </xf>
    <xf numFmtId="187" fontId="3" fillId="0" borderId="16" xfId="0" applyNumberFormat="1" applyFont="1" applyFill="1" applyBorder="1" applyAlignment="1">
      <alignment horizontal="center" vertical="center"/>
    </xf>
    <xf numFmtId="187" fontId="3" fillId="0" borderId="34" xfId="0" applyNumberFormat="1" applyFont="1" applyFill="1" applyBorder="1" applyAlignment="1">
      <alignment horizontal="center" vertical="center"/>
    </xf>
    <xf numFmtId="187" fontId="3" fillId="0" borderId="17" xfId="0" applyNumberFormat="1" applyFont="1" applyFill="1" applyBorder="1" applyAlignment="1">
      <alignment horizontal="center" vertical="center"/>
    </xf>
    <xf numFmtId="187" fontId="6" fillId="0" borderId="18" xfId="0" applyNumberFormat="1" applyFont="1" applyFill="1" applyBorder="1" applyAlignment="1">
      <alignment horizontal="center" vertical="center"/>
    </xf>
    <xf numFmtId="187" fontId="6" fillId="0" borderId="19" xfId="0" applyNumberFormat="1" applyFont="1" applyFill="1" applyBorder="1" applyAlignment="1">
      <alignment horizontal="center" vertical="center"/>
    </xf>
    <xf numFmtId="187" fontId="6" fillId="0" borderId="20" xfId="0" applyNumberFormat="1" applyFont="1" applyFill="1" applyBorder="1" applyAlignment="1">
      <alignment horizontal="center" vertical="center"/>
    </xf>
    <xf numFmtId="187" fontId="6" fillId="0" borderId="10" xfId="0" applyNumberFormat="1" applyFont="1" applyFill="1" applyBorder="1" applyAlignment="1">
      <alignment horizontal="center" vertical="center"/>
    </xf>
    <xf numFmtId="187" fontId="6" fillId="0" borderId="21" xfId="0" applyNumberFormat="1" applyFont="1" applyFill="1" applyBorder="1" applyAlignment="1">
      <alignment horizontal="center" vertical="center"/>
    </xf>
    <xf numFmtId="187" fontId="3" fillId="0" borderId="14" xfId="0" applyNumberFormat="1" applyFont="1" applyFill="1" applyBorder="1" applyAlignment="1">
      <alignment horizontal="center"/>
    </xf>
    <xf numFmtId="187" fontId="3" fillId="0" borderId="15" xfId="0" applyNumberFormat="1" applyFont="1" applyFill="1" applyBorder="1" applyAlignment="1">
      <alignment horizontal="center"/>
    </xf>
    <xf numFmtId="187" fontId="3" fillId="0" borderId="25" xfId="0" applyNumberFormat="1" applyFont="1" applyFill="1" applyBorder="1" applyAlignment="1">
      <alignment horizontal="center"/>
    </xf>
    <xf numFmtId="187" fontId="3" fillId="0" borderId="1" xfId="0" applyNumberFormat="1" applyFont="1" applyFill="1" applyBorder="1" applyAlignment="1">
      <alignment horizontal="center" vertical="center"/>
    </xf>
    <xf numFmtId="187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7" fontId="3" fillId="0" borderId="14" xfId="0" applyNumberFormat="1" applyFont="1" applyFill="1" applyBorder="1" applyAlignment="1">
      <alignment horizontal="center" vertical="center"/>
    </xf>
    <xf numFmtId="187" fontId="6" fillId="0" borderId="15" xfId="0" applyNumberFormat="1" applyFont="1" applyFill="1" applyBorder="1" applyAlignment="1">
      <alignment horizontal="center" vertical="center"/>
    </xf>
    <xf numFmtId="187" fontId="6" fillId="0" borderId="2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C161"/>
  <sheetViews>
    <sheetView topLeftCell="A141" workbookViewId="0">
      <selection activeCell="L154" sqref="L154"/>
    </sheetView>
  </sheetViews>
  <sheetFormatPr defaultColWidth="9" defaultRowHeight="14.25" x14ac:dyDescent="0.2"/>
  <cols>
    <col min="1" max="1" width="10" style="1" customWidth="1"/>
    <col min="2" max="2" width="25.5" style="1" customWidth="1"/>
    <col min="3" max="5" width="6.625" style="210" customWidth="1"/>
    <col min="6" max="20" width="5.75" style="210" customWidth="1"/>
    <col min="21" max="23" width="6.625" style="210" customWidth="1"/>
    <col min="24" max="16384" width="9" style="1"/>
  </cols>
  <sheetData>
    <row r="1" spans="2:23" ht="21.75" x14ac:dyDescent="0.5">
      <c r="W1" s="113"/>
    </row>
    <row r="6" spans="2:23" ht="21.75" x14ac:dyDescent="0.5">
      <c r="B6" s="218" t="s">
        <v>291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2:23" ht="21.75" x14ac:dyDescent="0.5">
      <c r="B7" s="3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 spans="2:23" ht="21.75" x14ac:dyDescent="0.5">
      <c r="B8" s="213" t="s">
        <v>96</v>
      </c>
      <c r="C8" s="240" t="s">
        <v>7</v>
      </c>
      <c r="D8" s="241"/>
      <c r="E8" s="211"/>
      <c r="F8" s="243" t="s">
        <v>8</v>
      </c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5"/>
      <c r="U8" s="235" t="s">
        <v>9</v>
      </c>
      <c r="V8" s="246"/>
      <c r="W8" s="246"/>
    </row>
    <row r="9" spans="2:23" ht="21.75" x14ac:dyDescent="0.2">
      <c r="B9" s="239"/>
      <c r="C9" s="215"/>
      <c r="D9" s="242"/>
      <c r="E9" s="212"/>
      <c r="F9" s="235" t="s">
        <v>13</v>
      </c>
      <c r="G9" s="235"/>
      <c r="H9" s="247" t="s">
        <v>14</v>
      </c>
      <c r="I9" s="247"/>
      <c r="J9" s="235" t="s">
        <v>174</v>
      </c>
      <c r="K9" s="235"/>
      <c r="L9" s="216" t="s">
        <v>175</v>
      </c>
      <c r="M9" s="217"/>
      <c r="N9" s="235" t="s">
        <v>94</v>
      </c>
      <c r="O9" s="235"/>
      <c r="P9" s="235" t="s">
        <v>95</v>
      </c>
      <c r="Q9" s="235"/>
      <c r="R9" s="216" t="s">
        <v>12</v>
      </c>
      <c r="S9" s="248"/>
      <c r="T9" s="249"/>
      <c r="U9" s="246"/>
      <c r="V9" s="246"/>
      <c r="W9" s="246"/>
    </row>
    <row r="10" spans="2:23" ht="21.75" x14ac:dyDescent="0.2">
      <c r="B10" s="214"/>
      <c r="C10" s="133" t="s">
        <v>10</v>
      </c>
      <c r="D10" s="133" t="s">
        <v>11</v>
      </c>
      <c r="E10" s="133" t="s">
        <v>12</v>
      </c>
      <c r="F10" s="133" t="s">
        <v>10</v>
      </c>
      <c r="G10" s="133" t="s">
        <v>11</v>
      </c>
      <c r="H10" s="135" t="s">
        <v>10</v>
      </c>
      <c r="I10" s="135" t="s">
        <v>11</v>
      </c>
      <c r="J10" s="133" t="s">
        <v>10</v>
      </c>
      <c r="K10" s="133" t="s">
        <v>11</v>
      </c>
      <c r="L10" s="133" t="s">
        <v>10</v>
      </c>
      <c r="M10" s="133" t="s">
        <v>11</v>
      </c>
      <c r="N10" s="135" t="s">
        <v>10</v>
      </c>
      <c r="O10" s="135" t="s">
        <v>11</v>
      </c>
      <c r="P10" s="133" t="s">
        <v>10</v>
      </c>
      <c r="Q10" s="133" t="s">
        <v>11</v>
      </c>
      <c r="R10" s="133" t="s">
        <v>10</v>
      </c>
      <c r="S10" s="133" t="s">
        <v>11</v>
      </c>
      <c r="T10" s="133" t="s">
        <v>12</v>
      </c>
      <c r="U10" s="133" t="s">
        <v>10</v>
      </c>
      <c r="V10" s="133" t="s">
        <v>11</v>
      </c>
      <c r="W10" s="135" t="s">
        <v>12</v>
      </c>
    </row>
    <row r="11" spans="2:23" ht="21.75" x14ac:dyDescent="0.5">
      <c r="B11" s="2" t="s">
        <v>46</v>
      </c>
      <c r="C11" s="9">
        <f>SUM(C64)</f>
        <v>3783</v>
      </c>
      <c r="D11" s="9">
        <f t="shared" ref="D11:W11" si="0">SUM(D64)</f>
        <v>7231</v>
      </c>
      <c r="E11" s="9">
        <f t="shared" si="0"/>
        <v>11014</v>
      </c>
      <c r="F11" s="9">
        <f t="shared" si="0"/>
        <v>581</v>
      </c>
      <c r="G11" s="9">
        <f t="shared" si="0"/>
        <v>1395</v>
      </c>
      <c r="H11" s="9">
        <f t="shared" si="0"/>
        <v>69</v>
      </c>
      <c r="I11" s="9">
        <f t="shared" si="0"/>
        <v>74</v>
      </c>
      <c r="J11" s="9">
        <f t="shared" si="0"/>
        <v>56</v>
      </c>
      <c r="K11" s="9">
        <f t="shared" si="0"/>
        <v>92</v>
      </c>
      <c r="L11" s="9">
        <f t="shared" si="0"/>
        <v>40</v>
      </c>
      <c r="M11" s="9">
        <f t="shared" si="0"/>
        <v>77</v>
      </c>
      <c r="N11" s="9">
        <f t="shared" si="0"/>
        <v>65</v>
      </c>
      <c r="O11" s="9">
        <f t="shared" si="0"/>
        <v>104</v>
      </c>
      <c r="P11" s="9">
        <f t="shared" si="0"/>
        <v>818</v>
      </c>
      <c r="Q11" s="9">
        <f t="shared" si="0"/>
        <v>846</v>
      </c>
      <c r="R11" s="9">
        <f t="shared" si="0"/>
        <v>1589</v>
      </c>
      <c r="S11" s="9">
        <f t="shared" si="0"/>
        <v>2514</v>
      </c>
      <c r="T11" s="9">
        <f t="shared" si="0"/>
        <v>4103</v>
      </c>
      <c r="U11" s="9">
        <f t="shared" si="0"/>
        <v>2234</v>
      </c>
      <c r="V11" s="9">
        <f t="shared" si="0"/>
        <v>4794</v>
      </c>
      <c r="W11" s="9">
        <f t="shared" si="0"/>
        <v>7028</v>
      </c>
    </row>
    <row r="12" spans="2:23" ht="21.75" x14ac:dyDescent="0.5">
      <c r="B12" s="2" t="s">
        <v>47</v>
      </c>
      <c r="C12" s="9">
        <f>SUM(C87)</f>
        <v>559</v>
      </c>
      <c r="D12" s="9">
        <f t="shared" ref="D12:W12" si="1">SUM(D87)</f>
        <v>728</v>
      </c>
      <c r="E12" s="9">
        <f t="shared" si="1"/>
        <v>1287</v>
      </c>
      <c r="F12" s="9">
        <f t="shared" si="1"/>
        <v>126</v>
      </c>
      <c r="G12" s="9">
        <f t="shared" si="1"/>
        <v>187</v>
      </c>
      <c r="H12" s="9"/>
      <c r="I12" s="9"/>
      <c r="J12" s="9"/>
      <c r="K12" s="9"/>
      <c r="L12" s="9"/>
      <c r="M12" s="9">
        <f t="shared" si="1"/>
        <v>1</v>
      </c>
      <c r="N12" s="9">
        <f t="shared" si="1"/>
        <v>4</v>
      </c>
      <c r="O12" s="9">
        <f t="shared" si="1"/>
        <v>2</v>
      </c>
      <c r="P12" s="9">
        <f t="shared" si="1"/>
        <v>195</v>
      </c>
      <c r="Q12" s="9">
        <f t="shared" si="1"/>
        <v>259</v>
      </c>
      <c r="R12" s="9">
        <f t="shared" si="1"/>
        <v>326</v>
      </c>
      <c r="S12" s="9">
        <f t="shared" si="1"/>
        <v>448</v>
      </c>
      <c r="T12" s="9">
        <f t="shared" si="1"/>
        <v>774</v>
      </c>
      <c r="U12" s="9">
        <f t="shared" si="1"/>
        <v>233</v>
      </c>
      <c r="V12" s="9">
        <f t="shared" si="1"/>
        <v>281</v>
      </c>
      <c r="W12" s="9">
        <f t="shared" si="1"/>
        <v>514</v>
      </c>
    </row>
    <row r="13" spans="2:23" ht="21.75" x14ac:dyDescent="0.5">
      <c r="B13" s="2" t="s">
        <v>48</v>
      </c>
      <c r="C13" s="9">
        <f>SUM(C11:C12)</f>
        <v>4342</v>
      </c>
      <c r="D13" s="9">
        <f t="shared" ref="D13:W13" si="2">SUM(D11:D12)</f>
        <v>7959</v>
      </c>
      <c r="E13" s="9">
        <f t="shared" si="2"/>
        <v>12301</v>
      </c>
      <c r="F13" s="9">
        <f t="shared" si="2"/>
        <v>707</v>
      </c>
      <c r="G13" s="9">
        <f t="shared" si="2"/>
        <v>1582</v>
      </c>
      <c r="H13" s="9">
        <f t="shared" si="2"/>
        <v>69</v>
      </c>
      <c r="I13" s="9">
        <f t="shared" si="2"/>
        <v>74</v>
      </c>
      <c r="J13" s="9">
        <f t="shared" si="2"/>
        <v>56</v>
      </c>
      <c r="K13" s="9">
        <f t="shared" si="2"/>
        <v>92</v>
      </c>
      <c r="L13" s="9">
        <f t="shared" si="2"/>
        <v>40</v>
      </c>
      <c r="M13" s="9">
        <f t="shared" si="2"/>
        <v>78</v>
      </c>
      <c r="N13" s="9">
        <f t="shared" si="2"/>
        <v>69</v>
      </c>
      <c r="O13" s="9">
        <f t="shared" si="2"/>
        <v>106</v>
      </c>
      <c r="P13" s="9">
        <f t="shared" si="2"/>
        <v>1013</v>
      </c>
      <c r="Q13" s="9">
        <f t="shared" si="2"/>
        <v>1105</v>
      </c>
      <c r="R13" s="9">
        <f t="shared" si="2"/>
        <v>1915</v>
      </c>
      <c r="S13" s="9">
        <f t="shared" si="2"/>
        <v>2962</v>
      </c>
      <c r="T13" s="9">
        <f t="shared" si="2"/>
        <v>4877</v>
      </c>
      <c r="U13" s="9">
        <f t="shared" si="2"/>
        <v>2467</v>
      </c>
      <c r="V13" s="9">
        <f t="shared" si="2"/>
        <v>5075</v>
      </c>
      <c r="W13" s="9">
        <f t="shared" si="2"/>
        <v>7542</v>
      </c>
    </row>
    <row r="14" spans="2:23" ht="21.75" x14ac:dyDescent="0.5">
      <c r="B14" s="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</row>
    <row r="15" spans="2:23" ht="21.75" x14ac:dyDescent="0.5">
      <c r="B15" s="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</row>
    <row r="16" spans="2:23" ht="21.75" x14ac:dyDescent="0.5">
      <c r="B16" s="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</row>
    <row r="17" spans="2:23" ht="21.75" x14ac:dyDescent="0.5">
      <c r="B17" s="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</row>
    <row r="18" spans="2:23" ht="21.75" x14ac:dyDescent="0.5">
      <c r="B18" s="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</row>
    <row r="19" spans="2:23" ht="21.75" x14ac:dyDescent="0.5">
      <c r="B19" s="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</row>
    <row r="20" spans="2:23" ht="21.75" x14ac:dyDescent="0.5">
      <c r="B20" s="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</row>
    <row r="21" spans="2:23" ht="21.75" x14ac:dyDescent="0.5">
      <c r="B21" s="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</row>
    <row r="22" spans="2:23" ht="21.75" x14ac:dyDescent="0.5">
      <c r="B22" s="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</row>
    <row r="23" spans="2:23" ht="21.75" x14ac:dyDescent="0.5">
      <c r="B23" s="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</row>
    <row r="24" spans="2:23" ht="21.75" x14ac:dyDescent="0.5">
      <c r="B24" s="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</row>
    <row r="25" spans="2:23" ht="21.75" x14ac:dyDescent="0.5">
      <c r="B25" s="11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</row>
    <row r="26" spans="2:23" ht="21.75" x14ac:dyDescent="0.5">
      <c r="B26" s="11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13"/>
    </row>
    <row r="27" spans="2:23" ht="21.75" x14ac:dyDescent="0.5">
      <c r="B27" s="11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</row>
    <row r="28" spans="2:23" ht="21.75" x14ac:dyDescent="0.5">
      <c r="B28" s="11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</row>
    <row r="29" spans="2:23" ht="21.75" x14ac:dyDescent="0.5">
      <c r="B29" s="219" t="s">
        <v>292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</row>
    <row r="30" spans="2:23" ht="21.75" x14ac:dyDescent="0.5">
      <c r="B30" s="220" t="s">
        <v>99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</row>
    <row r="31" spans="2:23" ht="21.75" x14ac:dyDescent="0.5">
      <c r="B31" s="221" t="s">
        <v>49</v>
      </c>
      <c r="C31" s="224" t="s">
        <v>7</v>
      </c>
      <c r="D31" s="225"/>
      <c r="E31" s="226"/>
      <c r="F31" s="230" t="s">
        <v>8</v>
      </c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2"/>
      <c r="U31" s="233" t="s">
        <v>9</v>
      </c>
      <c r="V31" s="234"/>
      <c r="W31" s="234"/>
    </row>
    <row r="32" spans="2:23" ht="21.75" x14ac:dyDescent="0.2">
      <c r="B32" s="222"/>
      <c r="C32" s="227"/>
      <c r="D32" s="228"/>
      <c r="E32" s="229"/>
      <c r="F32" s="233" t="s">
        <v>13</v>
      </c>
      <c r="G32" s="233"/>
      <c r="H32" s="233" t="s">
        <v>14</v>
      </c>
      <c r="I32" s="233"/>
      <c r="J32" s="235" t="s">
        <v>174</v>
      </c>
      <c r="K32" s="235"/>
      <c r="L32" s="216" t="s">
        <v>175</v>
      </c>
      <c r="M32" s="217"/>
      <c r="N32" s="233" t="s">
        <v>94</v>
      </c>
      <c r="O32" s="233"/>
      <c r="P32" s="233" t="s">
        <v>95</v>
      </c>
      <c r="Q32" s="233"/>
      <c r="R32" s="236" t="s">
        <v>12</v>
      </c>
      <c r="S32" s="237"/>
      <c r="T32" s="238"/>
      <c r="U32" s="234"/>
      <c r="V32" s="234"/>
      <c r="W32" s="234"/>
    </row>
    <row r="33" spans="2:23" ht="21.75" x14ac:dyDescent="0.2">
      <c r="B33" s="223"/>
      <c r="C33" s="132" t="s">
        <v>10</v>
      </c>
      <c r="D33" s="132" t="s">
        <v>11</v>
      </c>
      <c r="E33" s="132" t="s">
        <v>12</v>
      </c>
      <c r="F33" s="132" t="s">
        <v>10</v>
      </c>
      <c r="G33" s="132" t="s">
        <v>11</v>
      </c>
      <c r="H33" s="132" t="s">
        <v>10</v>
      </c>
      <c r="I33" s="132" t="s">
        <v>11</v>
      </c>
      <c r="J33" s="133" t="s">
        <v>10</v>
      </c>
      <c r="K33" s="133" t="s">
        <v>11</v>
      </c>
      <c r="L33" s="133" t="s">
        <v>10</v>
      </c>
      <c r="M33" s="133" t="s">
        <v>11</v>
      </c>
      <c r="N33" s="132" t="s">
        <v>10</v>
      </c>
      <c r="O33" s="132" t="s">
        <v>11</v>
      </c>
      <c r="P33" s="132" t="s">
        <v>10</v>
      </c>
      <c r="Q33" s="132" t="s">
        <v>11</v>
      </c>
      <c r="R33" s="132" t="s">
        <v>10</v>
      </c>
      <c r="S33" s="132" t="s">
        <v>11</v>
      </c>
      <c r="T33" s="132" t="s">
        <v>12</v>
      </c>
      <c r="U33" s="132" t="s">
        <v>10</v>
      </c>
      <c r="V33" s="132" t="s">
        <v>11</v>
      </c>
      <c r="W33" s="132" t="s">
        <v>12</v>
      </c>
    </row>
    <row r="34" spans="2:23" ht="21.75" x14ac:dyDescent="0.5">
      <c r="B34" s="8" t="s">
        <v>50</v>
      </c>
      <c r="C34" s="9">
        <f t="shared" ref="C34:H41" si="3">SUM(C57,C80)</f>
        <v>928</v>
      </c>
      <c r="D34" s="9">
        <f t="shared" si="3"/>
        <v>2991</v>
      </c>
      <c r="E34" s="9">
        <f t="shared" si="3"/>
        <v>3919</v>
      </c>
      <c r="F34" s="9">
        <f t="shared" si="3"/>
        <v>178</v>
      </c>
      <c r="G34" s="9">
        <f t="shared" si="3"/>
        <v>685</v>
      </c>
      <c r="H34" s="9">
        <f t="shared" si="3"/>
        <v>3</v>
      </c>
      <c r="I34" s="9"/>
      <c r="J34" s="9">
        <f t="shared" ref="J34:K41" si="4">SUM(J57,J80)</f>
        <v>3</v>
      </c>
      <c r="K34" s="9">
        <f t="shared" si="4"/>
        <v>18</v>
      </c>
      <c r="L34" s="9"/>
      <c r="M34" s="9">
        <f t="shared" ref="M34:W34" si="5">SUM(M57,M80)</f>
        <v>1</v>
      </c>
      <c r="N34" s="9">
        <f t="shared" si="5"/>
        <v>11</v>
      </c>
      <c r="O34" s="9">
        <f t="shared" si="5"/>
        <v>27</v>
      </c>
      <c r="P34" s="9">
        <f t="shared" si="5"/>
        <v>110</v>
      </c>
      <c r="Q34" s="9">
        <f t="shared" si="5"/>
        <v>232</v>
      </c>
      <c r="R34" s="9">
        <f t="shared" si="5"/>
        <v>305</v>
      </c>
      <c r="S34" s="9">
        <f t="shared" si="5"/>
        <v>962</v>
      </c>
      <c r="T34" s="9">
        <f t="shared" si="5"/>
        <v>1267</v>
      </c>
      <c r="U34" s="9">
        <f t="shared" si="5"/>
        <v>623</v>
      </c>
      <c r="V34" s="9">
        <f t="shared" si="5"/>
        <v>2030</v>
      </c>
      <c r="W34" s="9">
        <f t="shared" si="5"/>
        <v>2653</v>
      </c>
    </row>
    <row r="35" spans="2:23" ht="21.75" x14ac:dyDescent="0.5">
      <c r="B35" s="8" t="s">
        <v>51</v>
      </c>
      <c r="C35" s="9">
        <f t="shared" si="3"/>
        <v>559</v>
      </c>
      <c r="D35" s="9">
        <f t="shared" si="3"/>
        <v>1036</v>
      </c>
      <c r="E35" s="9">
        <f t="shared" si="3"/>
        <v>1595</v>
      </c>
      <c r="F35" s="9">
        <f t="shared" si="3"/>
        <v>57</v>
      </c>
      <c r="G35" s="9">
        <f t="shared" si="3"/>
        <v>226</v>
      </c>
      <c r="H35" s="9">
        <f t="shared" si="3"/>
        <v>22</v>
      </c>
      <c r="I35" s="9">
        <f t="shared" ref="I35:I41" si="6">SUM(I58,I81)</f>
        <v>17</v>
      </c>
      <c r="J35" s="9">
        <f t="shared" si="4"/>
        <v>21</v>
      </c>
      <c r="K35" s="9">
        <f t="shared" si="4"/>
        <v>30</v>
      </c>
      <c r="L35" s="9">
        <f>SUM(L58,L81)</f>
        <v>8</v>
      </c>
      <c r="M35" s="9">
        <f t="shared" ref="M35:W35" si="7">SUM(M58,M81)</f>
        <v>9</v>
      </c>
      <c r="N35" s="9">
        <f t="shared" si="7"/>
        <v>9</v>
      </c>
      <c r="O35" s="9">
        <f t="shared" si="7"/>
        <v>15</v>
      </c>
      <c r="P35" s="9">
        <f t="shared" si="7"/>
        <v>145</v>
      </c>
      <c r="Q35" s="9">
        <f t="shared" si="7"/>
        <v>172</v>
      </c>
      <c r="R35" s="9">
        <f t="shared" si="7"/>
        <v>254</v>
      </c>
      <c r="S35" s="9">
        <f t="shared" si="7"/>
        <v>460</v>
      </c>
      <c r="T35" s="9">
        <f t="shared" si="7"/>
        <v>714</v>
      </c>
      <c r="U35" s="9">
        <f t="shared" si="7"/>
        <v>313</v>
      </c>
      <c r="V35" s="9">
        <f t="shared" si="7"/>
        <v>585</v>
      </c>
      <c r="W35" s="9">
        <f t="shared" si="7"/>
        <v>898</v>
      </c>
    </row>
    <row r="36" spans="2:23" ht="21.75" x14ac:dyDescent="0.5">
      <c r="B36" s="8" t="s">
        <v>52</v>
      </c>
      <c r="C36" s="9">
        <f t="shared" si="3"/>
        <v>665</v>
      </c>
      <c r="D36" s="9">
        <f t="shared" si="3"/>
        <v>1849</v>
      </c>
      <c r="E36" s="9">
        <f t="shared" si="3"/>
        <v>2514</v>
      </c>
      <c r="F36" s="9">
        <f t="shared" si="3"/>
        <v>104</v>
      </c>
      <c r="G36" s="9">
        <f t="shared" si="3"/>
        <v>360</v>
      </c>
      <c r="H36" s="9">
        <f t="shared" si="3"/>
        <v>25</v>
      </c>
      <c r="I36" s="9">
        <f t="shared" si="6"/>
        <v>33</v>
      </c>
      <c r="J36" s="9">
        <f t="shared" si="4"/>
        <v>8</v>
      </c>
      <c r="K36" s="9">
        <f t="shared" si="4"/>
        <v>23</v>
      </c>
      <c r="L36" s="9">
        <f>SUM(L59,L82)</f>
        <v>10</v>
      </c>
      <c r="M36" s="9">
        <f t="shared" ref="M36:W36" si="8">SUM(M59,M82)</f>
        <v>30</v>
      </c>
      <c r="N36" s="9">
        <f t="shared" si="8"/>
        <v>14</v>
      </c>
      <c r="O36" s="9">
        <f t="shared" si="8"/>
        <v>34</v>
      </c>
      <c r="P36" s="9">
        <f t="shared" si="8"/>
        <v>165</v>
      </c>
      <c r="Q36" s="9">
        <f t="shared" si="8"/>
        <v>318</v>
      </c>
      <c r="R36" s="9">
        <f t="shared" si="8"/>
        <v>316</v>
      </c>
      <c r="S36" s="9">
        <f t="shared" si="8"/>
        <v>768</v>
      </c>
      <c r="T36" s="9">
        <f t="shared" si="8"/>
        <v>1084</v>
      </c>
      <c r="U36" s="9">
        <f t="shared" si="8"/>
        <v>359</v>
      </c>
      <c r="V36" s="9">
        <f t="shared" si="8"/>
        <v>1111</v>
      </c>
      <c r="W36" s="9">
        <f t="shared" si="8"/>
        <v>1470</v>
      </c>
    </row>
    <row r="37" spans="2:23" ht="21.75" x14ac:dyDescent="0.5">
      <c r="B37" s="8" t="s">
        <v>53</v>
      </c>
      <c r="C37" s="9">
        <f t="shared" si="3"/>
        <v>1316</v>
      </c>
      <c r="D37" s="9">
        <f t="shared" si="3"/>
        <v>1584</v>
      </c>
      <c r="E37" s="9">
        <f t="shared" si="3"/>
        <v>2900</v>
      </c>
      <c r="F37" s="9">
        <f t="shared" si="3"/>
        <v>177</v>
      </c>
      <c r="G37" s="9">
        <f t="shared" si="3"/>
        <v>250</v>
      </c>
      <c r="H37" s="9">
        <f t="shared" si="3"/>
        <v>10</v>
      </c>
      <c r="I37" s="9">
        <f t="shared" si="6"/>
        <v>13</v>
      </c>
      <c r="J37" s="9">
        <f t="shared" si="4"/>
        <v>13</v>
      </c>
      <c r="K37" s="9">
        <f t="shared" si="4"/>
        <v>16</v>
      </c>
      <c r="L37" s="9">
        <f>SUM(L60,L83)</f>
        <v>18</v>
      </c>
      <c r="M37" s="9">
        <f t="shared" ref="M37:W37" si="9">SUM(M60,M83)</f>
        <v>31</v>
      </c>
      <c r="N37" s="9">
        <f t="shared" si="9"/>
        <v>26</v>
      </c>
      <c r="O37" s="9">
        <f t="shared" si="9"/>
        <v>18</v>
      </c>
      <c r="P37" s="9">
        <f t="shared" si="9"/>
        <v>385</v>
      </c>
      <c r="Q37" s="9">
        <f t="shared" si="9"/>
        <v>287</v>
      </c>
      <c r="R37" s="9">
        <f t="shared" si="9"/>
        <v>612</v>
      </c>
      <c r="S37" s="9">
        <f t="shared" si="9"/>
        <v>584</v>
      </c>
      <c r="T37" s="9">
        <f t="shared" si="9"/>
        <v>1196</v>
      </c>
      <c r="U37" s="9">
        <f t="shared" si="9"/>
        <v>722</v>
      </c>
      <c r="V37" s="9">
        <f t="shared" si="9"/>
        <v>1031</v>
      </c>
      <c r="W37" s="9">
        <f t="shared" si="9"/>
        <v>1753</v>
      </c>
    </row>
    <row r="38" spans="2:23" ht="21.75" x14ac:dyDescent="0.5">
      <c r="B38" s="8" t="s">
        <v>54</v>
      </c>
      <c r="C38" s="9">
        <f t="shared" si="3"/>
        <v>695</v>
      </c>
      <c r="D38" s="9">
        <f t="shared" si="3"/>
        <v>135</v>
      </c>
      <c r="E38" s="9">
        <f t="shared" si="3"/>
        <v>830</v>
      </c>
      <c r="F38" s="9">
        <f t="shared" si="3"/>
        <v>165</v>
      </c>
      <c r="G38" s="9">
        <f t="shared" si="3"/>
        <v>23</v>
      </c>
      <c r="H38" s="9">
        <f t="shared" si="3"/>
        <v>5</v>
      </c>
      <c r="I38" s="9">
        <f t="shared" si="6"/>
        <v>1</v>
      </c>
      <c r="J38" s="9">
        <f t="shared" si="4"/>
        <v>7</v>
      </c>
      <c r="K38" s="9">
        <f t="shared" si="4"/>
        <v>2</v>
      </c>
      <c r="L38" s="9">
        <f>SUM(L61,L84)</f>
        <v>4</v>
      </c>
      <c r="M38" s="9">
        <f t="shared" ref="M38:W38" si="10">SUM(M61,M84)</f>
        <v>3</v>
      </c>
      <c r="N38" s="9">
        <f t="shared" si="10"/>
        <v>6</v>
      </c>
      <c r="O38" s="9">
        <f t="shared" si="10"/>
        <v>2</v>
      </c>
      <c r="P38" s="9">
        <f t="shared" si="10"/>
        <v>165</v>
      </c>
      <c r="Q38" s="9">
        <f t="shared" si="10"/>
        <v>23</v>
      </c>
      <c r="R38" s="9">
        <f t="shared" si="10"/>
        <v>348</v>
      </c>
      <c r="S38" s="9">
        <f t="shared" si="10"/>
        <v>54</v>
      </c>
      <c r="T38" s="9">
        <f t="shared" si="10"/>
        <v>402</v>
      </c>
      <c r="U38" s="9">
        <f t="shared" si="10"/>
        <v>351</v>
      </c>
      <c r="V38" s="9">
        <f t="shared" si="10"/>
        <v>84</v>
      </c>
      <c r="W38" s="9">
        <f t="shared" si="10"/>
        <v>435</v>
      </c>
    </row>
    <row r="39" spans="2:23" ht="21.75" x14ac:dyDescent="0.5">
      <c r="B39" s="8" t="s">
        <v>55</v>
      </c>
      <c r="C39" s="9">
        <f t="shared" si="3"/>
        <v>123</v>
      </c>
      <c r="D39" s="9">
        <f t="shared" si="3"/>
        <v>116</v>
      </c>
      <c r="E39" s="9">
        <f t="shared" si="3"/>
        <v>239</v>
      </c>
      <c r="F39" s="9">
        <f t="shared" si="3"/>
        <v>16</v>
      </c>
      <c r="G39" s="9">
        <f t="shared" si="3"/>
        <v>13</v>
      </c>
      <c r="H39" s="9">
        <f t="shared" si="3"/>
        <v>3</v>
      </c>
      <c r="I39" s="9">
        <f t="shared" si="6"/>
        <v>1</v>
      </c>
      <c r="J39" s="9">
        <f t="shared" si="4"/>
        <v>1</v>
      </c>
      <c r="K39" s="9">
        <f t="shared" si="4"/>
        <v>1</v>
      </c>
      <c r="L39" s="9"/>
      <c r="M39" s="9">
        <f t="shared" ref="M39:W39" si="11">SUM(M62,M85)</f>
        <v>1</v>
      </c>
      <c r="N39" s="9">
        <f t="shared" si="11"/>
        <v>1</v>
      </c>
      <c r="O39" s="9">
        <f t="shared" si="11"/>
        <v>1</v>
      </c>
      <c r="P39" s="9">
        <f t="shared" si="11"/>
        <v>32</v>
      </c>
      <c r="Q39" s="9">
        <f t="shared" si="11"/>
        <v>22</v>
      </c>
      <c r="R39" s="9">
        <f t="shared" si="11"/>
        <v>53</v>
      </c>
      <c r="S39" s="9">
        <f t="shared" si="11"/>
        <v>38</v>
      </c>
      <c r="T39" s="9">
        <f t="shared" si="11"/>
        <v>91</v>
      </c>
      <c r="U39" s="9">
        <f t="shared" si="11"/>
        <v>70</v>
      </c>
      <c r="V39" s="9">
        <f t="shared" si="11"/>
        <v>79</v>
      </c>
      <c r="W39" s="9">
        <f t="shared" si="11"/>
        <v>149</v>
      </c>
    </row>
    <row r="40" spans="2:23" ht="21.75" x14ac:dyDescent="0.5">
      <c r="B40" s="8" t="s">
        <v>44</v>
      </c>
      <c r="C40" s="9">
        <f t="shared" si="3"/>
        <v>56</v>
      </c>
      <c r="D40" s="9">
        <f t="shared" si="3"/>
        <v>248</v>
      </c>
      <c r="E40" s="9">
        <f t="shared" si="3"/>
        <v>304</v>
      </c>
      <c r="F40" s="9">
        <f t="shared" si="3"/>
        <v>10</v>
      </c>
      <c r="G40" s="9">
        <f t="shared" si="3"/>
        <v>25</v>
      </c>
      <c r="H40" s="9">
        <f t="shared" si="3"/>
        <v>1</v>
      </c>
      <c r="I40" s="9">
        <f t="shared" si="6"/>
        <v>9</v>
      </c>
      <c r="J40" s="9">
        <f t="shared" si="4"/>
        <v>3</v>
      </c>
      <c r="K40" s="9">
        <f t="shared" si="4"/>
        <v>2</v>
      </c>
      <c r="L40" s="9"/>
      <c r="M40" s="9">
        <f t="shared" ref="M40:W40" si="12">SUM(M63,M86)</f>
        <v>3</v>
      </c>
      <c r="N40" s="9">
        <f t="shared" si="12"/>
        <v>2</v>
      </c>
      <c r="O40" s="9">
        <f t="shared" si="12"/>
        <v>9</v>
      </c>
      <c r="P40" s="9">
        <f t="shared" si="12"/>
        <v>11</v>
      </c>
      <c r="Q40" s="9">
        <f t="shared" si="12"/>
        <v>51</v>
      </c>
      <c r="R40" s="9">
        <f t="shared" si="12"/>
        <v>27</v>
      </c>
      <c r="S40" s="9">
        <f t="shared" si="12"/>
        <v>96</v>
      </c>
      <c r="T40" s="9">
        <f t="shared" si="12"/>
        <v>123</v>
      </c>
      <c r="U40" s="9">
        <f t="shared" si="12"/>
        <v>29</v>
      </c>
      <c r="V40" s="9">
        <f t="shared" si="12"/>
        <v>155</v>
      </c>
      <c r="W40" s="9">
        <f t="shared" si="12"/>
        <v>184</v>
      </c>
    </row>
    <row r="41" spans="2:23" ht="21.75" x14ac:dyDescent="0.5">
      <c r="B41" s="9" t="s">
        <v>48</v>
      </c>
      <c r="C41" s="9">
        <f t="shared" si="3"/>
        <v>4342</v>
      </c>
      <c r="D41" s="9">
        <f t="shared" si="3"/>
        <v>7959</v>
      </c>
      <c r="E41" s="9">
        <f t="shared" si="3"/>
        <v>12301</v>
      </c>
      <c r="F41" s="9">
        <f t="shared" si="3"/>
        <v>707</v>
      </c>
      <c r="G41" s="9">
        <f t="shared" si="3"/>
        <v>1582</v>
      </c>
      <c r="H41" s="9">
        <f t="shared" si="3"/>
        <v>69</v>
      </c>
      <c r="I41" s="9">
        <f t="shared" si="6"/>
        <v>74</v>
      </c>
      <c r="J41" s="9">
        <f t="shared" si="4"/>
        <v>56</v>
      </c>
      <c r="K41" s="9">
        <f t="shared" si="4"/>
        <v>92</v>
      </c>
      <c r="L41" s="9">
        <f>SUM(L64,L87)</f>
        <v>40</v>
      </c>
      <c r="M41" s="9">
        <f t="shared" ref="M41:W41" si="13">SUM(M64,M87)</f>
        <v>78</v>
      </c>
      <c r="N41" s="9">
        <f t="shared" si="13"/>
        <v>69</v>
      </c>
      <c r="O41" s="9">
        <f t="shared" si="13"/>
        <v>106</v>
      </c>
      <c r="P41" s="9">
        <f t="shared" si="13"/>
        <v>1013</v>
      </c>
      <c r="Q41" s="9">
        <f t="shared" si="13"/>
        <v>1105</v>
      </c>
      <c r="R41" s="9">
        <f t="shared" si="13"/>
        <v>1915</v>
      </c>
      <c r="S41" s="9">
        <f t="shared" si="13"/>
        <v>2962</v>
      </c>
      <c r="T41" s="9">
        <f t="shared" si="13"/>
        <v>4877</v>
      </c>
      <c r="U41" s="9">
        <f t="shared" si="13"/>
        <v>2467</v>
      </c>
      <c r="V41" s="9">
        <f t="shared" si="13"/>
        <v>5075</v>
      </c>
      <c r="W41" s="9">
        <f t="shared" si="13"/>
        <v>7542</v>
      </c>
    </row>
    <row r="42" spans="2:23" ht="21.75" x14ac:dyDescent="0.5">
      <c r="B42" s="11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</row>
    <row r="43" spans="2:23" ht="21.75" x14ac:dyDescent="0.5">
      <c r="B43" s="11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</row>
    <row r="44" spans="2:23" ht="21.75" x14ac:dyDescent="0.5">
      <c r="B44" s="11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</row>
    <row r="45" spans="2:23" ht="21.75" x14ac:dyDescent="0.5">
      <c r="B45" s="11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</row>
    <row r="46" spans="2:23" ht="21.75" x14ac:dyDescent="0.5">
      <c r="B46" s="11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</row>
    <row r="47" spans="2:23" ht="21.75" x14ac:dyDescent="0.5">
      <c r="B47" s="11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</row>
    <row r="48" spans="2:23" ht="21.75" x14ac:dyDescent="0.5">
      <c r="B48" s="3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</row>
    <row r="49" spans="2:23" ht="21.75" x14ac:dyDescent="0.5">
      <c r="B49" s="3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13"/>
    </row>
    <row r="50" spans="2:23" ht="21.75" x14ac:dyDescent="0.5">
      <c r="B50" s="3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</row>
    <row r="51" spans="2:23" ht="21.75" x14ac:dyDescent="0.5">
      <c r="B51" s="3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</row>
    <row r="52" spans="2:23" ht="21.75" x14ac:dyDescent="0.5">
      <c r="B52" s="218" t="s">
        <v>292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</row>
    <row r="53" spans="2:23" ht="21.75" x14ac:dyDescent="0.5">
      <c r="B53" s="250" t="s">
        <v>97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</row>
    <row r="54" spans="2:23" ht="21.75" x14ac:dyDescent="0.5">
      <c r="B54" s="213" t="s">
        <v>49</v>
      </c>
      <c r="C54" s="240" t="s">
        <v>7</v>
      </c>
      <c r="D54" s="241"/>
      <c r="E54" s="211"/>
      <c r="F54" s="243" t="s">
        <v>8</v>
      </c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5"/>
      <c r="U54" s="235" t="s">
        <v>9</v>
      </c>
      <c r="V54" s="246"/>
      <c r="W54" s="246"/>
    </row>
    <row r="55" spans="2:23" ht="21.75" x14ac:dyDescent="0.2">
      <c r="B55" s="239"/>
      <c r="C55" s="215"/>
      <c r="D55" s="242"/>
      <c r="E55" s="212"/>
      <c r="F55" s="235" t="s">
        <v>13</v>
      </c>
      <c r="G55" s="235"/>
      <c r="H55" s="247" t="s">
        <v>14</v>
      </c>
      <c r="I55" s="247"/>
      <c r="J55" s="235" t="s">
        <v>174</v>
      </c>
      <c r="K55" s="235"/>
      <c r="L55" s="216" t="s">
        <v>175</v>
      </c>
      <c r="M55" s="217"/>
      <c r="N55" s="235" t="s">
        <v>94</v>
      </c>
      <c r="O55" s="235"/>
      <c r="P55" s="235" t="s">
        <v>95</v>
      </c>
      <c r="Q55" s="235"/>
      <c r="R55" s="216" t="s">
        <v>12</v>
      </c>
      <c r="S55" s="248"/>
      <c r="T55" s="249"/>
      <c r="U55" s="246"/>
      <c r="V55" s="246"/>
      <c r="W55" s="246"/>
    </row>
    <row r="56" spans="2:23" ht="21.75" x14ac:dyDescent="0.2">
      <c r="B56" s="214"/>
      <c r="C56" s="133" t="s">
        <v>10</v>
      </c>
      <c r="D56" s="133" t="s">
        <v>11</v>
      </c>
      <c r="E56" s="133" t="s">
        <v>12</v>
      </c>
      <c r="F56" s="133" t="s">
        <v>10</v>
      </c>
      <c r="G56" s="133" t="s">
        <v>11</v>
      </c>
      <c r="H56" s="135" t="s">
        <v>10</v>
      </c>
      <c r="I56" s="135" t="s">
        <v>11</v>
      </c>
      <c r="J56" s="133" t="s">
        <v>10</v>
      </c>
      <c r="K56" s="133" t="s">
        <v>11</v>
      </c>
      <c r="L56" s="133" t="s">
        <v>10</v>
      </c>
      <c r="M56" s="133" t="s">
        <v>11</v>
      </c>
      <c r="N56" s="135" t="s">
        <v>10</v>
      </c>
      <c r="O56" s="135" t="s">
        <v>11</v>
      </c>
      <c r="P56" s="133" t="s">
        <v>10</v>
      </c>
      <c r="Q56" s="133" t="s">
        <v>11</v>
      </c>
      <c r="R56" s="133" t="s">
        <v>10</v>
      </c>
      <c r="S56" s="133" t="s">
        <v>11</v>
      </c>
      <c r="T56" s="133" t="s">
        <v>12</v>
      </c>
      <c r="U56" s="133" t="s">
        <v>10</v>
      </c>
      <c r="V56" s="133" t="s">
        <v>11</v>
      </c>
      <c r="W56" s="135" t="s">
        <v>12</v>
      </c>
    </row>
    <row r="57" spans="2:23" ht="21.75" x14ac:dyDescent="0.5">
      <c r="B57" s="8" t="s">
        <v>50</v>
      </c>
      <c r="C57" s="114">
        <f>SUM(ออกระหว่างปีคณะ2558!G199)</f>
        <v>882</v>
      </c>
      <c r="D57" s="114">
        <f>SUM(ออกระหว่างปีคณะ2558!H199)</f>
        <v>2836</v>
      </c>
      <c r="E57" s="114">
        <f>SUM(ออกระหว่างปีคณะ2558!I199)</f>
        <v>3718</v>
      </c>
      <c r="F57" s="114">
        <f>SUM(ออกระหว่างปีคณะ2558!J199)</f>
        <v>169</v>
      </c>
      <c r="G57" s="114">
        <f>SUM(ออกระหว่างปีคณะ2558!K199)</f>
        <v>659</v>
      </c>
      <c r="H57" s="114">
        <f>SUM(ออกระหว่างปีคณะ2558!L199)</f>
        <v>3</v>
      </c>
      <c r="I57" s="114"/>
      <c r="J57" s="114">
        <f>SUM(ออกระหว่างปีคณะ2558!N199)</f>
        <v>3</v>
      </c>
      <c r="K57" s="114">
        <f>SUM(ออกระหว่างปีคณะ2558!O199)</f>
        <v>18</v>
      </c>
      <c r="L57" s="114"/>
      <c r="M57" s="114">
        <f>SUM(ออกระหว่างปีคณะ2558!Q199)</f>
        <v>1</v>
      </c>
      <c r="N57" s="114">
        <f>SUM(ออกระหว่างปีคณะ2558!R199)</f>
        <v>11</v>
      </c>
      <c r="O57" s="114">
        <f>SUM(ออกระหว่างปีคณะ2558!S199)</f>
        <v>27</v>
      </c>
      <c r="P57" s="114">
        <f>SUM(ออกระหว่างปีคณะ2558!T199)</f>
        <v>103</v>
      </c>
      <c r="Q57" s="114">
        <f>SUM(ออกระหว่างปีคณะ2558!U199)</f>
        <v>187</v>
      </c>
      <c r="R57" s="114">
        <f>SUM(ออกระหว่างปีคณะ2558!V199)</f>
        <v>289</v>
      </c>
      <c r="S57" s="114">
        <f>SUM(ออกระหว่างปีคณะ2558!W199)</f>
        <v>891</v>
      </c>
      <c r="T57" s="114">
        <f>SUM(ออกระหว่างปีคณะ2558!X199)</f>
        <v>1180</v>
      </c>
      <c r="U57" s="114">
        <f>SUM(ออกระหว่างปีคณะ2558!Y199)</f>
        <v>593</v>
      </c>
      <c r="V57" s="114">
        <f>SUM(ออกระหว่างปีคณะ2558!Z199)</f>
        <v>1946</v>
      </c>
      <c r="W57" s="114">
        <f>SUM(ออกระหว่างปีคณะ2558!AA199)</f>
        <v>2539</v>
      </c>
    </row>
    <row r="58" spans="2:23" ht="21.75" x14ac:dyDescent="0.5">
      <c r="B58" s="8" t="s">
        <v>51</v>
      </c>
      <c r="C58" s="9">
        <f>SUM(ออกระหว่างปีคณะ2558!G314)</f>
        <v>500</v>
      </c>
      <c r="D58" s="9">
        <f>SUM(ออกระหว่างปีคณะ2558!H314)</f>
        <v>854</v>
      </c>
      <c r="E58" s="9">
        <f>SUM(ออกระหว่างปีคณะ2558!I314)</f>
        <v>1354</v>
      </c>
      <c r="F58" s="9">
        <f>SUM(ออกระหว่างปีคณะ2558!J314)</f>
        <v>35</v>
      </c>
      <c r="G58" s="9">
        <f>SUM(ออกระหว่างปีคณะ2558!K314)</f>
        <v>136</v>
      </c>
      <c r="H58" s="9">
        <f>SUM(ออกระหว่างปีคณะ2558!L314)</f>
        <v>22</v>
      </c>
      <c r="I58" s="9">
        <f>SUM(ออกระหว่างปีคณะ2558!M314)</f>
        <v>17</v>
      </c>
      <c r="J58" s="9">
        <f>SUM(ออกระหว่างปีคณะ2558!N314)</f>
        <v>21</v>
      </c>
      <c r="K58" s="9">
        <f>SUM(ออกระหว่างปีคณะ2558!O314)</f>
        <v>30</v>
      </c>
      <c r="L58" s="9">
        <f>SUM(ออกระหว่างปีคณะ2558!P314)</f>
        <v>8</v>
      </c>
      <c r="M58" s="9">
        <f>SUM(ออกระหว่างปีคณะ2558!Q314)</f>
        <v>9</v>
      </c>
      <c r="N58" s="9">
        <f>SUM(ออกระหว่างปีคณะ2558!R314)</f>
        <v>9</v>
      </c>
      <c r="O58" s="9">
        <f>SUM(ออกระหว่างปีคณะ2558!S314)</f>
        <v>13</v>
      </c>
      <c r="P58" s="9">
        <f>SUM(ออกระหว่างปีคณะ2558!T314)</f>
        <v>128</v>
      </c>
      <c r="Q58" s="9">
        <f>SUM(ออกระหว่างปีคณะ2558!U314)</f>
        <v>113</v>
      </c>
      <c r="R58" s="9">
        <f>SUM(ออกระหว่างปีคณะ2558!V314)</f>
        <v>215</v>
      </c>
      <c r="S58" s="9">
        <f>SUM(ออกระหว่างปีคณะ2558!W314)</f>
        <v>309</v>
      </c>
      <c r="T58" s="9">
        <f>SUM(ออกระหว่างปีคณะ2558!X314)</f>
        <v>524</v>
      </c>
      <c r="U58" s="9">
        <f>SUM(ออกระหว่างปีคณะ2558!Y314)</f>
        <v>293</v>
      </c>
      <c r="V58" s="9">
        <f>SUM(ออกระหว่างปีคณะ2558!Z314)</f>
        <v>554</v>
      </c>
      <c r="W58" s="9">
        <f>SUM(ออกระหว่างปีคณะ2558!AA314)</f>
        <v>847</v>
      </c>
    </row>
    <row r="59" spans="2:23" ht="21.75" x14ac:dyDescent="0.5">
      <c r="B59" s="8" t="s">
        <v>52</v>
      </c>
      <c r="C59" s="9">
        <f>SUM(ออกระหว่างปีคณะ2558!G490)</f>
        <v>604</v>
      </c>
      <c r="D59" s="9">
        <f>SUM(ออกระหว่างปีคณะ2558!H490)</f>
        <v>1673</v>
      </c>
      <c r="E59" s="9">
        <f>SUM(ออกระหว่างปีคณะ2558!I490)</f>
        <v>2277</v>
      </c>
      <c r="F59" s="9">
        <f>SUM(ออกระหว่างปีคณะ2558!J490)</f>
        <v>91</v>
      </c>
      <c r="G59" s="9">
        <f>SUM(ออกระหว่างปีคณะ2558!K490)</f>
        <v>325</v>
      </c>
      <c r="H59" s="9">
        <f>SUM(ออกระหว่างปีคณะ2558!L490)</f>
        <v>25</v>
      </c>
      <c r="I59" s="9">
        <f>SUM(ออกระหว่างปีคณะ2558!M490)</f>
        <v>33</v>
      </c>
      <c r="J59" s="9">
        <f>SUM(ออกระหว่างปีคณะ2558!N490)</f>
        <v>8</v>
      </c>
      <c r="K59" s="9">
        <f>SUM(ออกระหว่างปีคณะ2558!O490)</f>
        <v>23</v>
      </c>
      <c r="L59" s="9">
        <f>SUM(ออกระหว่างปีคณะ2558!P490)</f>
        <v>10</v>
      </c>
      <c r="M59" s="9">
        <f>SUM(ออกระหว่างปีคณะ2558!Q490)</f>
        <v>30</v>
      </c>
      <c r="N59" s="9">
        <f>SUM(ออกระหว่างปีคณะ2558!R490)</f>
        <v>13</v>
      </c>
      <c r="O59" s="9">
        <f>SUM(ออกระหว่างปีคณะ2558!S490)</f>
        <v>34</v>
      </c>
      <c r="P59" s="9">
        <f>SUM(ออกระหว่างปีคณะ2558!T490)</f>
        <v>144</v>
      </c>
      <c r="Q59" s="9">
        <f>SUM(ออกระหว่างปีคณะ2558!U490)</f>
        <v>259</v>
      </c>
      <c r="R59" s="9">
        <f>SUM(ออกระหว่างปีคณะ2558!V490)</f>
        <v>281</v>
      </c>
      <c r="S59" s="9">
        <f>SUM(ออกระหว่างปีคณะ2558!W490)</f>
        <v>674</v>
      </c>
      <c r="T59" s="9">
        <f>SUM(ออกระหว่างปีคณะ2558!X490)</f>
        <v>955</v>
      </c>
      <c r="U59" s="9">
        <f>SUM(ออกระหว่างปีคณะ2558!Y490)</f>
        <v>333</v>
      </c>
      <c r="V59" s="9">
        <f>SUM(ออกระหว่างปีคณะ2558!Z490)</f>
        <v>1029</v>
      </c>
      <c r="W59" s="9">
        <f>SUM(ออกระหว่างปีคณะ2558!AA490)</f>
        <v>1362</v>
      </c>
    </row>
    <row r="60" spans="2:23" ht="21.75" x14ac:dyDescent="0.5">
      <c r="B60" s="8" t="s">
        <v>53</v>
      </c>
      <c r="C60" s="9">
        <f>SUM(ออกระหว่างปีคณะ2558!G665)</f>
        <v>978</v>
      </c>
      <c r="D60" s="9">
        <f>SUM(ออกระหว่างปีคณะ2558!H665)</f>
        <v>1371</v>
      </c>
      <c r="E60" s="9">
        <f>SUM(ออกระหว่างปีคณะ2558!I665)</f>
        <v>2349</v>
      </c>
      <c r="F60" s="9">
        <f>SUM(ออกระหว่างปีคณะ2558!J665)</f>
        <v>121</v>
      </c>
      <c r="G60" s="9">
        <f>SUM(ออกระหว่างปีคณะ2558!K665)</f>
        <v>214</v>
      </c>
      <c r="H60" s="9">
        <f>SUM(ออกระหว่างปีคณะ2558!L665)</f>
        <v>10</v>
      </c>
      <c r="I60" s="9">
        <f>SUM(ออกระหว่างปีคณะ2558!M665)</f>
        <v>13</v>
      </c>
      <c r="J60" s="9">
        <f>SUM(ออกระหว่างปีคณะ2558!N665)</f>
        <v>13</v>
      </c>
      <c r="K60" s="9">
        <f>SUM(ออกระหว่างปีคณะ2558!O665)</f>
        <v>16</v>
      </c>
      <c r="L60" s="9">
        <f>SUM(ออกระหว่างปีคณะ2558!P665)</f>
        <v>18</v>
      </c>
      <c r="M60" s="9">
        <f>SUM(ออกระหว่างปีคณะ2558!Q665)</f>
        <v>30</v>
      </c>
      <c r="N60" s="9">
        <f>SUM(ออกระหว่างปีคณะ2558!R665)</f>
        <v>24</v>
      </c>
      <c r="O60" s="9">
        <f>SUM(ออกระหว่างปีคณะ2558!S665)</f>
        <v>18</v>
      </c>
      <c r="P60" s="9">
        <f>SUM(ออกระหว่างปีคณะ2558!T665)</f>
        <v>241</v>
      </c>
      <c r="Q60" s="9">
        <f>SUM(ออกระหว่างปีคณะ2558!U665)</f>
        <v>193</v>
      </c>
      <c r="R60" s="9">
        <f>SUM(ออกระหว่างปีคณะ2558!V665)</f>
        <v>409</v>
      </c>
      <c r="S60" s="9">
        <f>SUM(ออกระหว่างปีคณะ2558!W665)</f>
        <v>454</v>
      </c>
      <c r="T60" s="9">
        <f>SUM(ออกระหว่างปีคณะ2558!X665)</f>
        <v>863</v>
      </c>
      <c r="U60" s="9">
        <f>SUM(ออกระหว่างปีคณะ2558!Y665)</f>
        <v>587</v>
      </c>
      <c r="V60" s="9">
        <f>SUM(ออกระหว่างปีคณะ2558!Z665)</f>
        <v>947</v>
      </c>
      <c r="W60" s="9">
        <f>SUM(ออกระหว่างปีคณะ2558!AA665)</f>
        <v>1534</v>
      </c>
    </row>
    <row r="61" spans="2:23" ht="21.75" x14ac:dyDescent="0.5">
      <c r="B61" s="8" t="s">
        <v>54</v>
      </c>
      <c r="C61" s="9">
        <f>SUM(ออกระหว่างปีคณะ2558!G800)</f>
        <v>640</v>
      </c>
      <c r="D61" s="9">
        <f>SUM(ออกระหว่างปีคณะ2558!H800)</f>
        <v>133</v>
      </c>
      <c r="E61" s="9">
        <f>SUM(ออกระหว่างปีคณะ2558!I800)</f>
        <v>773</v>
      </c>
      <c r="F61" s="9">
        <f>SUM(ออกระหว่างปีคณะ2558!J800)</f>
        <v>139</v>
      </c>
      <c r="G61" s="9">
        <f>SUM(ออกระหว่างปีคณะ2558!K800)</f>
        <v>23</v>
      </c>
      <c r="H61" s="9">
        <f>SUM(ออกระหว่างปีคณะ2558!L800)</f>
        <v>5</v>
      </c>
      <c r="I61" s="9">
        <f>SUM(ออกระหว่างปีคณะ2558!M800)</f>
        <v>1</v>
      </c>
      <c r="J61" s="9">
        <f>SUM(ออกระหว่างปีคณะ2558!N800)</f>
        <v>7</v>
      </c>
      <c r="K61" s="9">
        <f>SUM(ออกระหว่างปีคณะ2558!O800)</f>
        <v>2</v>
      </c>
      <c r="L61" s="9">
        <f>SUM(ออกระหว่างปีคณะ2558!P800)</f>
        <v>4</v>
      </c>
      <c r="M61" s="9">
        <f>SUM(ออกระหว่างปีคณะ2558!Q800)</f>
        <v>3</v>
      </c>
      <c r="N61" s="9">
        <f>SUM(ออกระหว่างปีคณะ2558!R800)</f>
        <v>5</v>
      </c>
      <c r="O61" s="9">
        <f>SUM(ออกระหว่างปีคณะ2558!S800)</f>
        <v>2</v>
      </c>
      <c r="P61" s="9">
        <f>SUM(ออกระหว่างปีคณะ2558!T800)</f>
        <v>159</v>
      </c>
      <c r="Q61" s="9">
        <f>SUM(ออกระหว่างปีคณะ2558!U800)</f>
        <v>21</v>
      </c>
      <c r="R61" s="9">
        <f>SUM(ออกระหว่างปีคณะ2558!V800)</f>
        <v>315</v>
      </c>
      <c r="S61" s="9">
        <f>SUM(ออกระหว่างปีคณะ2558!W800)</f>
        <v>52</v>
      </c>
      <c r="T61" s="9">
        <f>SUM(ออกระหว่างปีคณะ2558!X800)</f>
        <v>367</v>
      </c>
      <c r="U61" s="9">
        <f>SUM(ออกระหว่างปีคณะ2558!Y800)</f>
        <v>329</v>
      </c>
      <c r="V61" s="9">
        <f>SUM(ออกระหว่างปีคณะ2558!Z800)</f>
        <v>84</v>
      </c>
      <c r="W61" s="9">
        <f>SUM(ออกระหว่างปีคณะ2558!AA800)</f>
        <v>413</v>
      </c>
    </row>
    <row r="62" spans="2:23" ht="21.75" x14ac:dyDescent="0.5">
      <c r="B62" s="8" t="s">
        <v>55</v>
      </c>
      <c r="C62" s="9">
        <f>SUM(ออกระหว่างปีคณะ2558!G868)</f>
        <v>123</v>
      </c>
      <c r="D62" s="9">
        <f>SUM(ออกระหว่างปีคณะ2558!H868)</f>
        <v>116</v>
      </c>
      <c r="E62" s="9">
        <f>SUM(ออกระหว่างปีคณะ2558!I868)</f>
        <v>239</v>
      </c>
      <c r="F62" s="9">
        <f>SUM(ออกระหว่างปีคณะ2558!J868)</f>
        <v>16</v>
      </c>
      <c r="G62" s="9">
        <f>SUM(ออกระหว่างปีคณะ2558!K868)</f>
        <v>13</v>
      </c>
      <c r="H62" s="9">
        <f>SUM(ออกระหว่างปีคณะ2558!L868)</f>
        <v>3</v>
      </c>
      <c r="I62" s="9">
        <f>SUM(ออกระหว่างปีคณะ2558!M868)</f>
        <v>1</v>
      </c>
      <c r="J62" s="9">
        <f>SUM(ออกระหว่างปีคณะ2558!N868)</f>
        <v>1</v>
      </c>
      <c r="K62" s="9">
        <f>SUM(ออกระหว่างปีคณะ2558!O868)</f>
        <v>1</v>
      </c>
      <c r="L62" s="9"/>
      <c r="M62" s="9">
        <f>SUM(ออกระหว่างปีคณะ2558!Q868)</f>
        <v>1</v>
      </c>
      <c r="N62" s="9">
        <f>SUM(ออกระหว่างปีคณะ2558!R868)</f>
        <v>1</v>
      </c>
      <c r="O62" s="9">
        <f>SUM(ออกระหว่างปีคณะ2558!S868)</f>
        <v>1</v>
      </c>
      <c r="P62" s="9">
        <f>SUM(ออกระหว่างปีคณะ2558!T868)</f>
        <v>32</v>
      </c>
      <c r="Q62" s="9">
        <f>SUM(ออกระหว่างปีคณะ2558!U868)</f>
        <v>22</v>
      </c>
      <c r="R62" s="9">
        <f>SUM(ออกระหว่างปีคณะ2558!V868)</f>
        <v>53</v>
      </c>
      <c r="S62" s="9">
        <f>SUM(ออกระหว่างปีคณะ2558!W868)</f>
        <v>38</v>
      </c>
      <c r="T62" s="9">
        <f>SUM(ออกระหว่างปีคณะ2558!X868)</f>
        <v>91</v>
      </c>
      <c r="U62" s="9">
        <f>SUM(ออกระหว่างปีคณะ2558!Y868)</f>
        <v>70</v>
      </c>
      <c r="V62" s="9">
        <f>SUM(ออกระหว่างปีคณะ2558!Z868)</f>
        <v>79</v>
      </c>
      <c r="W62" s="9">
        <f>SUM(ออกระหว่างปีคณะ2558!AA868)</f>
        <v>149</v>
      </c>
    </row>
    <row r="63" spans="2:23" ht="21.75" x14ac:dyDescent="0.5">
      <c r="B63" s="8" t="s">
        <v>44</v>
      </c>
      <c r="C63" s="9">
        <f>SUM(ออกระหว่างปีคณะ2558!G899)</f>
        <v>56</v>
      </c>
      <c r="D63" s="9">
        <f>SUM(ออกระหว่างปีคณะ2558!H899)</f>
        <v>248</v>
      </c>
      <c r="E63" s="9">
        <f>SUM(ออกระหว่างปีคณะ2558!I899)</f>
        <v>304</v>
      </c>
      <c r="F63" s="9">
        <f>SUM(ออกระหว่างปีคณะ2558!J899)</f>
        <v>10</v>
      </c>
      <c r="G63" s="9">
        <f>SUM(ออกระหว่างปีคณะ2558!K899)</f>
        <v>25</v>
      </c>
      <c r="H63" s="9">
        <f>SUM(ออกระหว่างปีคณะ2558!L899)</f>
        <v>1</v>
      </c>
      <c r="I63" s="9">
        <f>SUM(ออกระหว่างปีคณะ2558!M899)</f>
        <v>9</v>
      </c>
      <c r="J63" s="9">
        <f>SUM(ออกระหว่างปีคณะ2558!N899)</f>
        <v>3</v>
      </c>
      <c r="K63" s="9">
        <f>SUM(ออกระหว่างปีคณะ2558!O899)</f>
        <v>2</v>
      </c>
      <c r="L63" s="9"/>
      <c r="M63" s="9">
        <f>SUM(ออกระหว่างปีคณะ2558!Q899)</f>
        <v>3</v>
      </c>
      <c r="N63" s="9">
        <f>SUM(ออกระหว่างปีคณะ2558!R899)</f>
        <v>2</v>
      </c>
      <c r="O63" s="9">
        <f>SUM(ออกระหว่างปีคณะ2558!S899)</f>
        <v>9</v>
      </c>
      <c r="P63" s="9">
        <f>SUM(ออกระหว่างปีคณะ2558!T899)</f>
        <v>11</v>
      </c>
      <c r="Q63" s="9">
        <f>SUM(ออกระหว่างปีคณะ2558!U899)</f>
        <v>51</v>
      </c>
      <c r="R63" s="9">
        <f>SUM(ออกระหว่างปีคณะ2558!V899)</f>
        <v>27</v>
      </c>
      <c r="S63" s="9">
        <f>SUM(ออกระหว่างปีคณะ2558!W899)</f>
        <v>96</v>
      </c>
      <c r="T63" s="9">
        <f>SUM(ออกระหว่างปีคณะ2558!X899)</f>
        <v>123</v>
      </c>
      <c r="U63" s="9">
        <f>SUM(ออกระหว่างปีคณะ2558!Y899)</f>
        <v>29</v>
      </c>
      <c r="V63" s="9">
        <f>SUM(ออกระหว่างปีคณะ2558!Z899)</f>
        <v>155</v>
      </c>
      <c r="W63" s="9">
        <f>SUM(ออกระหว่างปีคณะ2558!AA899)</f>
        <v>184</v>
      </c>
    </row>
    <row r="64" spans="2:23" ht="21.75" x14ac:dyDescent="0.5">
      <c r="B64" s="9" t="s">
        <v>48</v>
      </c>
      <c r="C64" s="9">
        <f>SUM(C57:C63)</f>
        <v>3783</v>
      </c>
      <c r="D64" s="9">
        <f t="shared" ref="D64:W64" si="14">SUM(D57:D63)</f>
        <v>7231</v>
      </c>
      <c r="E64" s="9">
        <f t="shared" si="14"/>
        <v>11014</v>
      </c>
      <c r="F64" s="9">
        <f t="shared" si="14"/>
        <v>581</v>
      </c>
      <c r="G64" s="9">
        <f t="shared" si="14"/>
        <v>1395</v>
      </c>
      <c r="H64" s="9">
        <f t="shared" si="14"/>
        <v>69</v>
      </c>
      <c r="I64" s="9">
        <f t="shared" si="14"/>
        <v>74</v>
      </c>
      <c r="J64" s="9">
        <f t="shared" si="14"/>
        <v>56</v>
      </c>
      <c r="K64" s="9">
        <f t="shared" si="14"/>
        <v>92</v>
      </c>
      <c r="L64" s="9">
        <f t="shared" si="14"/>
        <v>40</v>
      </c>
      <c r="M64" s="9">
        <f t="shared" si="14"/>
        <v>77</v>
      </c>
      <c r="N64" s="9">
        <f t="shared" si="14"/>
        <v>65</v>
      </c>
      <c r="O64" s="9">
        <f t="shared" si="14"/>
        <v>104</v>
      </c>
      <c r="P64" s="9">
        <f t="shared" si="14"/>
        <v>818</v>
      </c>
      <c r="Q64" s="9">
        <f t="shared" si="14"/>
        <v>846</v>
      </c>
      <c r="R64" s="9">
        <f t="shared" si="14"/>
        <v>1589</v>
      </c>
      <c r="S64" s="9">
        <f t="shared" si="14"/>
        <v>2514</v>
      </c>
      <c r="T64" s="9">
        <f t="shared" si="14"/>
        <v>4103</v>
      </c>
      <c r="U64" s="9">
        <f t="shared" si="14"/>
        <v>2234</v>
      </c>
      <c r="V64" s="9">
        <f t="shared" si="14"/>
        <v>4794</v>
      </c>
      <c r="W64" s="9">
        <f t="shared" si="14"/>
        <v>7028</v>
      </c>
    </row>
    <row r="65" spans="2:23" ht="21.75" x14ac:dyDescent="0.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3" ht="21.75" x14ac:dyDescent="0.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2:23" ht="21.75" x14ac:dyDescent="0.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2:23" ht="21.75" x14ac:dyDescent="0.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ht="21.75" x14ac:dyDescent="0.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2:23" ht="21.75" x14ac:dyDescent="0.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2:23" ht="21.75" x14ac:dyDescent="0.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2:23" ht="21.75" x14ac:dyDescent="0.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13"/>
    </row>
    <row r="73" spans="2:23" ht="21.75" x14ac:dyDescent="0.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2:23" ht="21.75" x14ac:dyDescent="0.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2:23" ht="21.75" x14ac:dyDescent="0.5">
      <c r="B75" s="219" t="s">
        <v>292</v>
      </c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</row>
    <row r="76" spans="2:23" ht="21.75" x14ac:dyDescent="0.5">
      <c r="B76" s="220" t="s">
        <v>98</v>
      </c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</row>
    <row r="77" spans="2:23" ht="21.75" x14ac:dyDescent="0.5">
      <c r="B77" s="221" t="s">
        <v>49</v>
      </c>
      <c r="C77" s="224" t="s">
        <v>7</v>
      </c>
      <c r="D77" s="225"/>
      <c r="E77" s="226"/>
      <c r="F77" s="230" t="s">
        <v>8</v>
      </c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2"/>
      <c r="U77" s="233" t="s">
        <v>9</v>
      </c>
      <c r="V77" s="234"/>
      <c r="W77" s="234"/>
    </row>
    <row r="78" spans="2:23" ht="21.75" x14ac:dyDescent="0.2">
      <c r="B78" s="222"/>
      <c r="C78" s="227"/>
      <c r="D78" s="228"/>
      <c r="E78" s="229"/>
      <c r="F78" s="233" t="s">
        <v>13</v>
      </c>
      <c r="G78" s="233"/>
      <c r="H78" s="233" t="s">
        <v>14</v>
      </c>
      <c r="I78" s="233"/>
      <c r="J78" s="235" t="s">
        <v>174</v>
      </c>
      <c r="K78" s="235"/>
      <c r="L78" s="216" t="s">
        <v>175</v>
      </c>
      <c r="M78" s="217"/>
      <c r="N78" s="233" t="s">
        <v>94</v>
      </c>
      <c r="O78" s="233"/>
      <c r="P78" s="233" t="s">
        <v>95</v>
      </c>
      <c r="Q78" s="233"/>
      <c r="R78" s="236" t="s">
        <v>12</v>
      </c>
      <c r="S78" s="237"/>
      <c r="T78" s="238"/>
      <c r="U78" s="234"/>
      <c r="V78" s="234"/>
      <c r="W78" s="234"/>
    </row>
    <row r="79" spans="2:23" ht="21.75" x14ac:dyDescent="0.2">
      <c r="B79" s="223"/>
      <c r="C79" s="132" t="s">
        <v>10</v>
      </c>
      <c r="D79" s="132" t="s">
        <v>11</v>
      </c>
      <c r="E79" s="132" t="s">
        <v>12</v>
      </c>
      <c r="F79" s="132" t="s">
        <v>10</v>
      </c>
      <c r="G79" s="132" t="s">
        <v>11</v>
      </c>
      <c r="H79" s="132" t="s">
        <v>10</v>
      </c>
      <c r="I79" s="132" t="s">
        <v>11</v>
      </c>
      <c r="J79" s="133" t="s">
        <v>10</v>
      </c>
      <c r="K79" s="133" t="s">
        <v>11</v>
      </c>
      <c r="L79" s="133" t="s">
        <v>10</v>
      </c>
      <c r="M79" s="133" t="s">
        <v>11</v>
      </c>
      <c r="N79" s="132" t="s">
        <v>10</v>
      </c>
      <c r="O79" s="132" t="s">
        <v>11</v>
      </c>
      <c r="P79" s="132" t="s">
        <v>10</v>
      </c>
      <c r="Q79" s="132" t="s">
        <v>11</v>
      </c>
      <c r="R79" s="132" t="s">
        <v>10</v>
      </c>
      <c r="S79" s="132" t="s">
        <v>11</v>
      </c>
      <c r="T79" s="132" t="s">
        <v>12</v>
      </c>
      <c r="U79" s="132" t="s">
        <v>10</v>
      </c>
      <c r="V79" s="132" t="s">
        <v>11</v>
      </c>
      <c r="W79" s="132" t="s">
        <v>12</v>
      </c>
    </row>
    <row r="80" spans="2:23" ht="21.75" x14ac:dyDescent="0.5">
      <c r="B80" s="8" t="s">
        <v>50</v>
      </c>
      <c r="C80" s="9">
        <f>SUM(ออกระหว่างปีคณะ2558!G231)</f>
        <v>46</v>
      </c>
      <c r="D80" s="9">
        <f>SUM(ออกระหว่างปีคณะ2558!H231)</f>
        <v>155</v>
      </c>
      <c r="E80" s="9">
        <f>SUM(ออกระหว่างปีคณะ2558!I231)</f>
        <v>201</v>
      </c>
      <c r="F80" s="9">
        <f>SUM(ออกระหว่างปีคณะ2558!J231)</f>
        <v>9</v>
      </c>
      <c r="G80" s="9">
        <f>SUM(ออกระหว่างปีคณะ2558!K231)</f>
        <v>26</v>
      </c>
      <c r="H80" s="9"/>
      <c r="I80" s="9"/>
      <c r="J80" s="9"/>
      <c r="K80" s="9"/>
      <c r="L80" s="9"/>
      <c r="M80" s="9"/>
      <c r="N80" s="9"/>
      <c r="O80" s="9"/>
      <c r="P80" s="9">
        <f>SUM(ออกระหว่างปีคณะ2558!T231)</f>
        <v>7</v>
      </c>
      <c r="Q80" s="9">
        <f>SUM(ออกระหว่างปีคณะ2558!U231)</f>
        <v>45</v>
      </c>
      <c r="R80" s="9">
        <f>SUM(ออกระหว่างปีคณะ2558!V231)</f>
        <v>16</v>
      </c>
      <c r="S80" s="9">
        <f>SUM(ออกระหว่างปีคณะ2558!W231)</f>
        <v>71</v>
      </c>
      <c r="T80" s="9">
        <f>SUM(ออกระหว่างปีคณะ2558!X231)</f>
        <v>87</v>
      </c>
      <c r="U80" s="9">
        <f>SUM(ออกระหว่างปีคณะ2558!Y231)</f>
        <v>30</v>
      </c>
      <c r="V80" s="9">
        <f>SUM(ออกระหว่างปีคณะ2558!Z231)</f>
        <v>84</v>
      </c>
      <c r="W80" s="9">
        <f>SUM(ออกระหว่างปีคณะ2558!AA231)</f>
        <v>114</v>
      </c>
    </row>
    <row r="81" spans="2:23" ht="21.75" x14ac:dyDescent="0.5">
      <c r="B81" s="8" t="s">
        <v>51</v>
      </c>
      <c r="C81" s="9">
        <f>SUM(ออกระหว่างปีคณะ2558!G341)</f>
        <v>59</v>
      </c>
      <c r="D81" s="9">
        <f>SUM(ออกระหว่างปีคณะ2558!H341)</f>
        <v>182</v>
      </c>
      <c r="E81" s="9">
        <f>SUM(ออกระหว่างปีคณะ2558!I341)</f>
        <v>241</v>
      </c>
      <c r="F81" s="9">
        <f>SUM(ออกระหว่างปีคณะ2558!J341)</f>
        <v>22</v>
      </c>
      <c r="G81" s="9">
        <f>SUM(ออกระหว่างปีคณะ2558!K341)</f>
        <v>90</v>
      </c>
      <c r="H81" s="9"/>
      <c r="I81" s="9"/>
      <c r="J81" s="9"/>
      <c r="K81" s="9"/>
      <c r="L81" s="9"/>
      <c r="M81" s="9"/>
      <c r="N81" s="9"/>
      <c r="O81" s="9">
        <f>SUM(ออกระหว่างปีคณะ2558!S341)</f>
        <v>2</v>
      </c>
      <c r="P81" s="9">
        <f>SUM(ออกระหว่างปีคณะ2558!T341)</f>
        <v>17</v>
      </c>
      <c r="Q81" s="9">
        <f>SUM(ออกระหว่างปีคณะ2558!U341)</f>
        <v>59</v>
      </c>
      <c r="R81" s="9">
        <f>SUM(ออกระหว่างปีคณะ2558!V341)</f>
        <v>39</v>
      </c>
      <c r="S81" s="9">
        <f>SUM(ออกระหว่างปีคณะ2558!W341)</f>
        <v>151</v>
      </c>
      <c r="T81" s="9">
        <f>SUM(ออกระหว่างปีคณะ2558!X341)</f>
        <v>190</v>
      </c>
      <c r="U81" s="9">
        <f>SUM(ออกระหว่างปีคณะ2558!Y341)</f>
        <v>20</v>
      </c>
      <c r="V81" s="9">
        <f>SUM(ออกระหว่างปีคณะ2558!Z341)</f>
        <v>31</v>
      </c>
      <c r="W81" s="9">
        <f>SUM(ออกระหว่างปีคณะ2558!AA341)</f>
        <v>51</v>
      </c>
    </row>
    <row r="82" spans="2:23" ht="21.75" x14ac:dyDescent="0.5">
      <c r="B82" s="8" t="s">
        <v>52</v>
      </c>
      <c r="C82" s="9">
        <f>SUM(ออกระหว่างปีคณะ2558!G539)</f>
        <v>61</v>
      </c>
      <c r="D82" s="9">
        <f>SUM(ออกระหว่างปีคณะ2558!H539)</f>
        <v>176</v>
      </c>
      <c r="E82" s="9">
        <f>SUM(ออกระหว่างปีคณะ2558!I539)</f>
        <v>237</v>
      </c>
      <c r="F82" s="9">
        <f>SUM(ออกระหว่างปีคณะ2558!J539)</f>
        <v>13</v>
      </c>
      <c r="G82" s="9">
        <f>SUM(ออกระหว่างปีคณะ2558!K539)</f>
        <v>35</v>
      </c>
      <c r="H82" s="9"/>
      <c r="I82" s="9"/>
      <c r="J82" s="9"/>
      <c r="K82" s="9"/>
      <c r="L82" s="9"/>
      <c r="M82" s="9"/>
      <c r="N82" s="9">
        <f>SUM(ออกระหว่างปีคณะ2558!R539)</f>
        <v>1</v>
      </c>
      <c r="O82" s="9"/>
      <c r="P82" s="9">
        <f>SUM(ออกระหว่างปีคณะ2558!T539)</f>
        <v>21</v>
      </c>
      <c r="Q82" s="9">
        <f>SUM(ออกระหว่างปีคณะ2558!U539)</f>
        <v>59</v>
      </c>
      <c r="R82" s="9">
        <f>SUM(ออกระหว่างปีคณะ2558!V539)</f>
        <v>35</v>
      </c>
      <c r="S82" s="9">
        <f>SUM(ออกระหว่างปีคณะ2558!W539)</f>
        <v>94</v>
      </c>
      <c r="T82" s="9">
        <f>SUM(ออกระหว่างปีคณะ2558!X539)</f>
        <v>129</v>
      </c>
      <c r="U82" s="9">
        <f>SUM(ออกระหว่างปีคณะ2558!Y539)</f>
        <v>26</v>
      </c>
      <c r="V82" s="9">
        <f>SUM(ออกระหว่างปีคณะ2558!Z539)</f>
        <v>82</v>
      </c>
      <c r="W82" s="9">
        <f>SUM(ออกระหว่างปีคณะ2558!AA539)</f>
        <v>108</v>
      </c>
    </row>
    <row r="83" spans="2:23" ht="21.75" x14ac:dyDescent="0.5">
      <c r="B83" s="8" t="s">
        <v>53</v>
      </c>
      <c r="C83" s="9">
        <f>SUM(ออกระหว่างปีคณะ2558!G694)</f>
        <v>338</v>
      </c>
      <c r="D83" s="9">
        <f>SUM(ออกระหว่างปีคณะ2558!H694)</f>
        <v>213</v>
      </c>
      <c r="E83" s="9">
        <f>SUM(ออกระหว่างปีคณะ2558!I694)</f>
        <v>551</v>
      </c>
      <c r="F83" s="9">
        <f>SUM(ออกระหว่างปีคณะ2558!J694)</f>
        <v>56</v>
      </c>
      <c r="G83" s="9">
        <f>SUM(ออกระหว่างปีคณะ2558!K694)</f>
        <v>36</v>
      </c>
      <c r="H83" s="9"/>
      <c r="I83" s="9"/>
      <c r="J83" s="9"/>
      <c r="K83" s="9"/>
      <c r="L83" s="9"/>
      <c r="M83" s="9">
        <f>SUM(ออกระหว่างปีคณะ2558!Q694)</f>
        <v>1</v>
      </c>
      <c r="N83" s="9">
        <f>SUM(ออกระหว่างปีคณะ2558!R694)</f>
        <v>2</v>
      </c>
      <c r="O83" s="9"/>
      <c r="P83" s="9">
        <f>SUM(ออกระหว่างปีคณะ2558!T694)</f>
        <v>144</v>
      </c>
      <c r="Q83" s="9">
        <f>SUM(ออกระหว่างปีคณะ2558!U694)</f>
        <v>94</v>
      </c>
      <c r="R83" s="9">
        <f>SUM(ออกระหว่างปีคณะ2558!V694)</f>
        <v>203</v>
      </c>
      <c r="S83" s="9">
        <f>SUM(ออกระหว่างปีคณะ2558!W694)</f>
        <v>130</v>
      </c>
      <c r="T83" s="9">
        <f>SUM(ออกระหว่างปีคณะ2558!X694)</f>
        <v>333</v>
      </c>
      <c r="U83" s="9">
        <f>SUM(ออกระหว่างปีคณะ2558!Y694)</f>
        <v>135</v>
      </c>
      <c r="V83" s="9">
        <f>SUM(ออกระหว่างปีคณะ2558!Z694)</f>
        <v>84</v>
      </c>
      <c r="W83" s="9">
        <f>SUM(ออกระหว่างปีคณะ2558!AA694)</f>
        <v>219</v>
      </c>
    </row>
    <row r="84" spans="2:23" ht="21.75" x14ac:dyDescent="0.5">
      <c r="B84" s="8" t="s">
        <v>54</v>
      </c>
      <c r="C84" s="9">
        <f>SUM(ออกระหว่างปีคณะ2558!G830)</f>
        <v>55</v>
      </c>
      <c r="D84" s="9">
        <f>SUM(ออกระหว่างปีคณะ2558!H830)</f>
        <v>2</v>
      </c>
      <c r="E84" s="9">
        <f>SUM(ออกระหว่างปีคณะ2558!I830)</f>
        <v>57</v>
      </c>
      <c r="F84" s="9">
        <f>SUM(ออกระหว่างปีคณะ2558!J830)</f>
        <v>26</v>
      </c>
      <c r="G84" s="9"/>
      <c r="H84" s="9"/>
      <c r="I84" s="9"/>
      <c r="J84" s="9"/>
      <c r="K84" s="9"/>
      <c r="L84" s="9"/>
      <c r="M84" s="9"/>
      <c r="N84" s="9">
        <f>SUM(ออกระหว่างปีคณะ2558!R830)</f>
        <v>1</v>
      </c>
      <c r="O84" s="9"/>
      <c r="P84" s="9">
        <f>SUM(ออกระหว่างปีคณะ2558!T830)</f>
        <v>6</v>
      </c>
      <c r="Q84" s="9">
        <f>SUM(ออกระหว่างปีคณะ2558!U830)</f>
        <v>2</v>
      </c>
      <c r="R84" s="9">
        <f>SUM(ออกระหว่างปีคณะ2558!V830)</f>
        <v>33</v>
      </c>
      <c r="S84" s="9">
        <f>SUM(ออกระหว่างปีคณะ2558!W830)</f>
        <v>2</v>
      </c>
      <c r="T84" s="9">
        <f>SUM(ออกระหว่างปีคณะ2558!X830)</f>
        <v>35</v>
      </c>
      <c r="U84" s="9">
        <f>SUM(ออกระหว่างปีคณะ2558!Y830)</f>
        <v>22</v>
      </c>
      <c r="V84" s="9"/>
      <c r="W84" s="9">
        <f>SUM(ออกระหว่างปีคณะ2558!AA830)</f>
        <v>22</v>
      </c>
    </row>
    <row r="85" spans="2:23" ht="21.75" x14ac:dyDescent="0.5">
      <c r="B85" s="8" t="s">
        <v>55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2:23" ht="21.75" x14ac:dyDescent="0.5">
      <c r="B86" s="8" t="s">
        <v>44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2:23" ht="21.75" x14ac:dyDescent="0.5">
      <c r="B87" s="9" t="s">
        <v>48</v>
      </c>
      <c r="C87" s="9">
        <f>SUM(C80:C86)</f>
        <v>559</v>
      </c>
      <c r="D87" s="9">
        <f t="shared" ref="D87:W87" si="15">SUM(D80:D86)</f>
        <v>728</v>
      </c>
      <c r="E87" s="9">
        <f t="shared" si="15"/>
        <v>1287</v>
      </c>
      <c r="F87" s="9">
        <f t="shared" si="15"/>
        <v>126</v>
      </c>
      <c r="G87" s="9">
        <f t="shared" si="15"/>
        <v>187</v>
      </c>
      <c r="H87" s="9"/>
      <c r="I87" s="9"/>
      <c r="J87" s="9"/>
      <c r="K87" s="9"/>
      <c r="L87" s="9"/>
      <c r="M87" s="9">
        <f t="shared" si="15"/>
        <v>1</v>
      </c>
      <c r="N87" s="9">
        <f t="shared" si="15"/>
        <v>4</v>
      </c>
      <c r="O87" s="9">
        <f t="shared" si="15"/>
        <v>2</v>
      </c>
      <c r="P87" s="9">
        <f t="shared" si="15"/>
        <v>195</v>
      </c>
      <c r="Q87" s="9">
        <f t="shared" si="15"/>
        <v>259</v>
      </c>
      <c r="R87" s="9">
        <f t="shared" si="15"/>
        <v>326</v>
      </c>
      <c r="S87" s="9">
        <f t="shared" si="15"/>
        <v>448</v>
      </c>
      <c r="T87" s="9">
        <f t="shared" si="15"/>
        <v>774</v>
      </c>
      <c r="U87" s="9">
        <f t="shared" si="15"/>
        <v>233</v>
      </c>
      <c r="V87" s="9">
        <f t="shared" si="15"/>
        <v>281</v>
      </c>
      <c r="W87" s="9">
        <f t="shared" si="15"/>
        <v>514</v>
      </c>
    </row>
    <row r="88" spans="2:23" ht="21.75" x14ac:dyDescent="0.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2:23" ht="21.75" x14ac:dyDescent="0.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2:23" ht="21.75" x14ac:dyDescent="0.5">
      <c r="B90" s="11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</row>
    <row r="91" spans="2:23" ht="21.75" x14ac:dyDescent="0.5">
      <c r="B91" s="11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</row>
    <row r="92" spans="2:23" ht="21.75" x14ac:dyDescent="0.5">
      <c r="B92" s="11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</row>
    <row r="93" spans="2:23" ht="21.75" x14ac:dyDescent="0.5">
      <c r="B93" s="11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</row>
    <row r="94" spans="2:23" ht="21.75" x14ac:dyDescent="0.5">
      <c r="B94" s="11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13"/>
    </row>
    <row r="95" spans="2:23" ht="21.75" x14ac:dyDescent="0.5">
      <c r="B95" s="11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</row>
    <row r="96" spans="2:23" ht="21.75" x14ac:dyDescent="0.5">
      <c r="B96" s="219" t="s">
        <v>293</v>
      </c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</row>
    <row r="97" spans="2:23" ht="21.75" x14ac:dyDescent="0.5">
      <c r="B97" s="220" t="s">
        <v>99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</row>
    <row r="98" spans="2:23" ht="21.75" x14ac:dyDescent="0.5">
      <c r="B98" s="221" t="s">
        <v>6</v>
      </c>
      <c r="C98" s="224" t="s">
        <v>7</v>
      </c>
      <c r="D98" s="225"/>
      <c r="E98" s="226"/>
      <c r="F98" s="230" t="s">
        <v>8</v>
      </c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2"/>
      <c r="U98" s="233" t="s">
        <v>9</v>
      </c>
      <c r="V98" s="234"/>
      <c r="W98" s="234"/>
    </row>
    <row r="99" spans="2:23" ht="21.75" x14ac:dyDescent="0.2">
      <c r="B99" s="222"/>
      <c r="C99" s="227"/>
      <c r="D99" s="228"/>
      <c r="E99" s="229"/>
      <c r="F99" s="233" t="s">
        <v>13</v>
      </c>
      <c r="G99" s="233"/>
      <c r="H99" s="233" t="s">
        <v>14</v>
      </c>
      <c r="I99" s="233"/>
      <c r="J99" s="235" t="s">
        <v>174</v>
      </c>
      <c r="K99" s="235"/>
      <c r="L99" s="216" t="s">
        <v>175</v>
      </c>
      <c r="M99" s="217"/>
      <c r="N99" s="233" t="s">
        <v>94</v>
      </c>
      <c r="O99" s="233"/>
      <c r="P99" s="233" t="s">
        <v>95</v>
      </c>
      <c r="Q99" s="233"/>
      <c r="R99" s="236" t="s">
        <v>12</v>
      </c>
      <c r="S99" s="237"/>
      <c r="T99" s="238"/>
      <c r="U99" s="234"/>
      <c r="V99" s="234"/>
      <c r="W99" s="234"/>
    </row>
    <row r="100" spans="2:23" ht="21.75" x14ac:dyDescent="0.2">
      <c r="B100" s="223"/>
      <c r="C100" s="132" t="s">
        <v>10</v>
      </c>
      <c r="D100" s="132" t="s">
        <v>11</v>
      </c>
      <c r="E100" s="132" t="s">
        <v>12</v>
      </c>
      <c r="F100" s="132" t="s">
        <v>10</v>
      </c>
      <c r="G100" s="132" t="s">
        <v>11</v>
      </c>
      <c r="H100" s="132" t="s">
        <v>10</v>
      </c>
      <c r="I100" s="132" t="s">
        <v>11</v>
      </c>
      <c r="J100" s="133" t="s">
        <v>10</v>
      </c>
      <c r="K100" s="133" t="s">
        <v>11</v>
      </c>
      <c r="L100" s="133" t="s">
        <v>10</v>
      </c>
      <c r="M100" s="133" t="s">
        <v>11</v>
      </c>
      <c r="N100" s="132" t="s">
        <v>10</v>
      </c>
      <c r="O100" s="132" t="s">
        <v>11</v>
      </c>
      <c r="P100" s="132" t="s">
        <v>10</v>
      </c>
      <c r="Q100" s="132" t="s">
        <v>11</v>
      </c>
      <c r="R100" s="132" t="s">
        <v>10</v>
      </c>
      <c r="S100" s="132" t="s">
        <v>11</v>
      </c>
      <c r="T100" s="132" t="s">
        <v>12</v>
      </c>
      <c r="U100" s="132" t="s">
        <v>10</v>
      </c>
      <c r="V100" s="132" t="s">
        <v>11</v>
      </c>
      <c r="W100" s="132" t="s">
        <v>12</v>
      </c>
    </row>
    <row r="101" spans="2:23" ht="21.75" x14ac:dyDescent="0.5">
      <c r="B101" s="8" t="s">
        <v>16</v>
      </c>
      <c r="C101" s="9">
        <f t="shared" ref="C101:H106" si="16">SUM(C124,C147)</f>
        <v>928</v>
      </c>
      <c r="D101" s="9">
        <f t="shared" si="16"/>
        <v>2991</v>
      </c>
      <c r="E101" s="9">
        <f t="shared" si="16"/>
        <v>3919</v>
      </c>
      <c r="F101" s="9">
        <f t="shared" si="16"/>
        <v>178</v>
      </c>
      <c r="G101" s="9">
        <f t="shared" si="16"/>
        <v>685</v>
      </c>
      <c r="H101" s="9">
        <f t="shared" si="16"/>
        <v>3</v>
      </c>
      <c r="I101" s="9"/>
      <c r="J101" s="9">
        <f t="shared" ref="J101:K108" si="17">SUM(J124,J147)</f>
        <v>3</v>
      </c>
      <c r="K101" s="9">
        <f t="shared" si="17"/>
        <v>18</v>
      </c>
      <c r="L101" s="9"/>
      <c r="M101" s="9">
        <f t="shared" ref="M101:W101" si="18">SUM(M124,M147)</f>
        <v>1</v>
      </c>
      <c r="N101" s="9">
        <f t="shared" si="18"/>
        <v>11</v>
      </c>
      <c r="O101" s="9">
        <f t="shared" si="18"/>
        <v>27</v>
      </c>
      <c r="P101" s="9">
        <f t="shared" si="18"/>
        <v>110</v>
      </c>
      <c r="Q101" s="9">
        <f t="shared" si="18"/>
        <v>232</v>
      </c>
      <c r="R101" s="9">
        <f t="shared" si="18"/>
        <v>305</v>
      </c>
      <c r="S101" s="9">
        <f t="shared" si="18"/>
        <v>962</v>
      </c>
      <c r="T101" s="9">
        <f t="shared" si="18"/>
        <v>1267</v>
      </c>
      <c r="U101" s="9">
        <f t="shared" si="18"/>
        <v>623</v>
      </c>
      <c r="V101" s="9">
        <f t="shared" si="18"/>
        <v>2030</v>
      </c>
      <c r="W101" s="9">
        <f t="shared" si="18"/>
        <v>2653</v>
      </c>
    </row>
    <row r="102" spans="2:23" ht="21.75" x14ac:dyDescent="0.5">
      <c r="B102" s="8" t="s">
        <v>22</v>
      </c>
      <c r="C102" s="9">
        <f t="shared" si="16"/>
        <v>586</v>
      </c>
      <c r="D102" s="9">
        <f t="shared" si="16"/>
        <v>509</v>
      </c>
      <c r="E102" s="9">
        <f t="shared" si="16"/>
        <v>1095</v>
      </c>
      <c r="F102" s="9">
        <f t="shared" si="16"/>
        <v>38</v>
      </c>
      <c r="G102" s="9">
        <f t="shared" si="16"/>
        <v>79</v>
      </c>
      <c r="H102" s="9">
        <f t="shared" si="16"/>
        <v>23</v>
      </c>
      <c r="I102" s="9">
        <f>SUM(I125,I148)</f>
        <v>10</v>
      </c>
      <c r="J102" s="9">
        <f t="shared" si="17"/>
        <v>22</v>
      </c>
      <c r="K102" s="9">
        <f t="shared" si="17"/>
        <v>29</v>
      </c>
      <c r="L102" s="9">
        <f>SUM(L125,L148)</f>
        <v>8</v>
      </c>
      <c r="M102" s="9">
        <f t="shared" ref="M102:W102" si="19">SUM(M125,M148)</f>
        <v>10</v>
      </c>
      <c r="N102" s="9">
        <f t="shared" si="19"/>
        <v>7</v>
      </c>
      <c r="O102" s="9">
        <f t="shared" si="19"/>
        <v>7</v>
      </c>
      <c r="P102" s="9">
        <f t="shared" si="19"/>
        <v>155</v>
      </c>
      <c r="Q102" s="9">
        <f t="shared" si="19"/>
        <v>79</v>
      </c>
      <c r="R102" s="9">
        <f t="shared" si="19"/>
        <v>245</v>
      </c>
      <c r="S102" s="9">
        <f t="shared" si="19"/>
        <v>204</v>
      </c>
      <c r="T102" s="9">
        <f t="shared" si="19"/>
        <v>449</v>
      </c>
      <c r="U102" s="9">
        <f t="shared" si="19"/>
        <v>347</v>
      </c>
      <c r="V102" s="9">
        <f t="shared" si="19"/>
        <v>314</v>
      </c>
      <c r="W102" s="9">
        <f t="shared" si="19"/>
        <v>661</v>
      </c>
    </row>
    <row r="103" spans="2:23" ht="21.75" x14ac:dyDescent="0.5">
      <c r="B103" s="8" t="s">
        <v>26</v>
      </c>
      <c r="C103" s="9">
        <f t="shared" si="16"/>
        <v>449</v>
      </c>
      <c r="D103" s="9">
        <f t="shared" si="16"/>
        <v>1056</v>
      </c>
      <c r="E103" s="9">
        <f t="shared" si="16"/>
        <v>1505</v>
      </c>
      <c r="F103" s="9">
        <f t="shared" si="16"/>
        <v>64</v>
      </c>
      <c r="G103" s="9">
        <f t="shared" si="16"/>
        <v>218</v>
      </c>
      <c r="H103" s="9">
        <f t="shared" si="16"/>
        <v>17</v>
      </c>
      <c r="I103" s="9">
        <f>SUM(I126,I149)</f>
        <v>25</v>
      </c>
      <c r="J103" s="9">
        <f t="shared" si="17"/>
        <v>4</v>
      </c>
      <c r="K103" s="9">
        <f t="shared" si="17"/>
        <v>6</v>
      </c>
      <c r="L103" s="9">
        <f>SUM(L126,L149)</f>
        <v>9</v>
      </c>
      <c r="M103" s="9">
        <f t="shared" ref="M103:W103" si="20">SUM(M126,M149)</f>
        <v>21</v>
      </c>
      <c r="N103" s="9">
        <f t="shared" si="20"/>
        <v>11</v>
      </c>
      <c r="O103" s="9">
        <f t="shared" si="20"/>
        <v>12</v>
      </c>
      <c r="P103" s="9">
        <f t="shared" si="20"/>
        <v>110</v>
      </c>
      <c r="Q103" s="9">
        <f t="shared" si="20"/>
        <v>189</v>
      </c>
      <c r="R103" s="9">
        <f t="shared" si="20"/>
        <v>206</v>
      </c>
      <c r="S103" s="9">
        <f t="shared" si="20"/>
        <v>450</v>
      </c>
      <c r="T103" s="9">
        <f t="shared" si="20"/>
        <v>656</v>
      </c>
      <c r="U103" s="9">
        <f t="shared" si="20"/>
        <v>252</v>
      </c>
      <c r="V103" s="9">
        <f t="shared" si="20"/>
        <v>627</v>
      </c>
      <c r="W103" s="9">
        <f t="shared" si="20"/>
        <v>879</v>
      </c>
    </row>
    <row r="104" spans="2:23" ht="21.75" x14ac:dyDescent="0.5">
      <c r="B104" s="8" t="s">
        <v>19</v>
      </c>
      <c r="C104" s="9">
        <f t="shared" si="16"/>
        <v>634</v>
      </c>
      <c r="D104" s="9">
        <f t="shared" si="16"/>
        <v>1201</v>
      </c>
      <c r="E104" s="9">
        <f t="shared" si="16"/>
        <v>1835</v>
      </c>
      <c r="F104" s="9">
        <f t="shared" si="16"/>
        <v>80</v>
      </c>
      <c r="G104" s="9">
        <f t="shared" si="16"/>
        <v>185</v>
      </c>
      <c r="H104" s="9">
        <f t="shared" si="16"/>
        <v>9</v>
      </c>
      <c r="I104" s="9">
        <f>SUM(I127,I150)</f>
        <v>17</v>
      </c>
      <c r="J104" s="9">
        <f t="shared" si="17"/>
        <v>10</v>
      </c>
      <c r="K104" s="9">
        <f t="shared" si="17"/>
        <v>14</v>
      </c>
      <c r="L104" s="9">
        <f>SUM(L127,L150)</f>
        <v>16</v>
      </c>
      <c r="M104" s="9">
        <f t="shared" ref="M104:W104" si="21">SUM(M127,M150)</f>
        <v>29</v>
      </c>
      <c r="N104" s="9">
        <f t="shared" si="21"/>
        <v>13</v>
      </c>
      <c r="O104" s="9">
        <f t="shared" si="21"/>
        <v>18</v>
      </c>
      <c r="P104" s="9">
        <f t="shared" si="21"/>
        <v>157</v>
      </c>
      <c r="Q104" s="9">
        <f t="shared" si="21"/>
        <v>186</v>
      </c>
      <c r="R104" s="9">
        <f t="shared" si="21"/>
        <v>269</v>
      </c>
      <c r="S104" s="9">
        <f t="shared" si="21"/>
        <v>420</v>
      </c>
      <c r="T104" s="9">
        <f t="shared" si="21"/>
        <v>689</v>
      </c>
      <c r="U104" s="9">
        <f t="shared" si="21"/>
        <v>381</v>
      </c>
      <c r="V104" s="9">
        <f t="shared" si="21"/>
        <v>810</v>
      </c>
      <c r="W104" s="9">
        <f t="shared" si="21"/>
        <v>1191</v>
      </c>
    </row>
    <row r="105" spans="2:23" ht="21.75" x14ac:dyDescent="0.5">
      <c r="B105" s="8" t="s">
        <v>56</v>
      </c>
      <c r="C105" s="9">
        <f t="shared" si="16"/>
        <v>86</v>
      </c>
      <c r="D105" s="9">
        <f t="shared" si="16"/>
        <v>597</v>
      </c>
      <c r="E105" s="9">
        <f t="shared" si="16"/>
        <v>683</v>
      </c>
      <c r="F105" s="9">
        <f t="shared" si="16"/>
        <v>14</v>
      </c>
      <c r="G105" s="9">
        <f t="shared" si="16"/>
        <v>113</v>
      </c>
      <c r="H105" s="9">
        <f t="shared" si="16"/>
        <v>4</v>
      </c>
      <c r="I105" s="9">
        <f>SUM(I128,I151)</f>
        <v>5</v>
      </c>
      <c r="J105" s="9">
        <f t="shared" si="17"/>
        <v>1</v>
      </c>
      <c r="K105" s="9">
        <f t="shared" si="17"/>
        <v>13</v>
      </c>
      <c r="L105" s="9"/>
      <c r="M105" s="9">
        <f t="shared" ref="M105:W105" si="22">SUM(M128,M151)</f>
        <v>2</v>
      </c>
      <c r="N105" s="9">
        <f t="shared" si="22"/>
        <v>2</v>
      </c>
      <c r="O105" s="9">
        <f t="shared" si="22"/>
        <v>21</v>
      </c>
      <c r="P105" s="9">
        <f t="shared" si="22"/>
        <v>14</v>
      </c>
      <c r="Q105" s="9">
        <f t="shared" si="22"/>
        <v>86</v>
      </c>
      <c r="R105" s="9">
        <f t="shared" si="22"/>
        <v>35</v>
      </c>
      <c r="S105" s="9">
        <f t="shared" si="22"/>
        <v>238</v>
      </c>
      <c r="T105" s="9">
        <f t="shared" si="22"/>
        <v>273</v>
      </c>
      <c r="U105" s="9">
        <f t="shared" si="22"/>
        <v>51</v>
      </c>
      <c r="V105" s="9">
        <f t="shared" si="22"/>
        <v>361</v>
      </c>
      <c r="W105" s="9">
        <f t="shared" si="22"/>
        <v>412</v>
      </c>
    </row>
    <row r="106" spans="2:23" ht="21.75" x14ac:dyDescent="0.5">
      <c r="B106" s="8" t="s">
        <v>39</v>
      </c>
      <c r="C106" s="9">
        <f t="shared" si="16"/>
        <v>445</v>
      </c>
      <c r="D106" s="9">
        <f t="shared" si="16"/>
        <v>57</v>
      </c>
      <c r="E106" s="9">
        <f t="shared" si="16"/>
        <v>502</v>
      </c>
      <c r="F106" s="9">
        <f t="shared" si="16"/>
        <v>101</v>
      </c>
      <c r="G106" s="9">
        <f t="shared" si="16"/>
        <v>12</v>
      </c>
      <c r="H106" s="9">
        <f t="shared" si="16"/>
        <v>1</v>
      </c>
      <c r="I106" s="9"/>
      <c r="J106" s="9">
        <f t="shared" si="17"/>
        <v>6</v>
      </c>
      <c r="K106" s="9">
        <f t="shared" si="17"/>
        <v>1</v>
      </c>
      <c r="L106" s="9">
        <f>SUM(L129,L152)</f>
        <v>3</v>
      </c>
      <c r="M106" s="9">
        <f t="shared" ref="M106:W106" si="23">SUM(M129,M152)</f>
        <v>1</v>
      </c>
      <c r="N106" s="9">
        <f t="shared" si="23"/>
        <v>5</v>
      </c>
      <c r="O106" s="9">
        <f t="shared" si="23"/>
        <v>1</v>
      </c>
      <c r="P106" s="9">
        <f t="shared" si="23"/>
        <v>105</v>
      </c>
      <c r="Q106" s="9">
        <f t="shared" si="23"/>
        <v>9</v>
      </c>
      <c r="R106" s="9">
        <f t="shared" si="23"/>
        <v>218</v>
      </c>
      <c r="S106" s="9">
        <f t="shared" si="23"/>
        <v>26</v>
      </c>
      <c r="T106" s="9">
        <f t="shared" si="23"/>
        <v>244</v>
      </c>
      <c r="U106" s="9">
        <f t="shared" si="23"/>
        <v>230</v>
      </c>
      <c r="V106" s="9">
        <f t="shared" si="23"/>
        <v>32</v>
      </c>
      <c r="W106" s="9">
        <f t="shared" si="23"/>
        <v>262</v>
      </c>
    </row>
    <row r="107" spans="2:23" ht="21.75" x14ac:dyDescent="0.5">
      <c r="B107" s="8" t="s">
        <v>33</v>
      </c>
      <c r="C107" s="9">
        <f t="shared" ref="C107:E114" si="24">SUM(C130,C153)</f>
        <v>185</v>
      </c>
      <c r="D107" s="9">
        <f t="shared" si="24"/>
        <v>117</v>
      </c>
      <c r="E107" s="9">
        <f t="shared" si="24"/>
        <v>302</v>
      </c>
      <c r="F107" s="9"/>
      <c r="G107" s="9"/>
      <c r="H107" s="9">
        <f>SUM(H130,H153)</f>
        <v>2</v>
      </c>
      <c r="I107" s="9">
        <f>SUM(I130,I153)</f>
        <v>3</v>
      </c>
      <c r="J107" s="9">
        <f t="shared" si="17"/>
        <v>2</v>
      </c>
      <c r="K107" s="9">
        <f t="shared" si="17"/>
        <v>1</v>
      </c>
      <c r="L107" s="9"/>
      <c r="M107" s="9"/>
      <c r="N107" s="9">
        <f t="shared" ref="N107:W107" si="25">SUM(N130,N153)</f>
        <v>10</v>
      </c>
      <c r="O107" s="9">
        <f t="shared" si="25"/>
        <v>5</v>
      </c>
      <c r="P107" s="9">
        <f t="shared" si="25"/>
        <v>63</v>
      </c>
      <c r="Q107" s="9">
        <f t="shared" si="25"/>
        <v>38</v>
      </c>
      <c r="R107" s="9">
        <f t="shared" si="25"/>
        <v>77</v>
      </c>
      <c r="S107" s="9">
        <f t="shared" si="25"/>
        <v>47</v>
      </c>
      <c r="T107" s="9">
        <f t="shared" si="25"/>
        <v>124</v>
      </c>
      <c r="U107" s="9">
        <f t="shared" si="25"/>
        <v>108</v>
      </c>
      <c r="V107" s="9">
        <f t="shared" si="25"/>
        <v>70</v>
      </c>
      <c r="W107" s="9">
        <f t="shared" si="25"/>
        <v>178</v>
      </c>
    </row>
    <row r="108" spans="2:23" ht="21.75" x14ac:dyDescent="0.5">
      <c r="B108" s="8" t="s">
        <v>29</v>
      </c>
      <c r="C108" s="9">
        <f t="shared" si="24"/>
        <v>33</v>
      </c>
      <c r="D108" s="9">
        <f t="shared" si="24"/>
        <v>48</v>
      </c>
      <c r="E108" s="9">
        <f t="shared" si="24"/>
        <v>81</v>
      </c>
      <c r="F108" s="9"/>
      <c r="G108" s="9">
        <f t="shared" ref="G108:G114" si="26">SUM(G131,G154)</f>
        <v>15</v>
      </c>
      <c r="H108" s="9"/>
      <c r="I108" s="9">
        <f>SUM(I131,I154)</f>
        <v>2</v>
      </c>
      <c r="J108" s="9">
        <f t="shared" si="17"/>
        <v>1</v>
      </c>
      <c r="K108" s="9">
        <f t="shared" si="17"/>
        <v>1</v>
      </c>
      <c r="L108" s="9"/>
      <c r="M108" s="9">
        <f>SUM(M131,M154)</f>
        <v>2</v>
      </c>
      <c r="N108" s="9"/>
      <c r="O108" s="9">
        <f t="shared" ref="O108:W108" si="27">SUM(O131,O154)</f>
        <v>1</v>
      </c>
      <c r="P108" s="9">
        <f t="shared" si="27"/>
        <v>11</v>
      </c>
      <c r="Q108" s="9">
        <f t="shared" si="27"/>
        <v>8</v>
      </c>
      <c r="R108" s="9">
        <f t="shared" si="27"/>
        <v>25</v>
      </c>
      <c r="S108" s="9">
        <f t="shared" si="27"/>
        <v>27</v>
      </c>
      <c r="T108" s="9">
        <f t="shared" si="27"/>
        <v>52</v>
      </c>
      <c r="U108" s="9">
        <f t="shared" si="27"/>
        <v>8</v>
      </c>
      <c r="V108" s="9">
        <f t="shared" si="27"/>
        <v>23</v>
      </c>
      <c r="W108" s="9">
        <f t="shared" si="27"/>
        <v>31</v>
      </c>
    </row>
    <row r="109" spans="2:23" ht="21.75" x14ac:dyDescent="0.5">
      <c r="B109" s="8" t="s">
        <v>28</v>
      </c>
      <c r="C109" s="9">
        <f t="shared" si="24"/>
        <v>97</v>
      </c>
      <c r="D109" s="9">
        <f t="shared" si="24"/>
        <v>148</v>
      </c>
      <c r="E109" s="9">
        <f t="shared" si="24"/>
        <v>245</v>
      </c>
      <c r="F109" s="9">
        <f t="shared" ref="F109:F114" si="28">SUM(F132,F155)</f>
        <v>13</v>
      </c>
      <c r="G109" s="9">
        <f t="shared" si="26"/>
        <v>14</v>
      </c>
      <c r="H109" s="9">
        <f>SUM(H132,H155)</f>
        <v>4</v>
      </c>
      <c r="I109" s="9">
        <f>SUM(I132,I155)</f>
        <v>1</v>
      </c>
      <c r="J109" s="9"/>
      <c r="K109" s="9"/>
      <c r="L109" s="9"/>
      <c r="M109" s="9">
        <f>SUM(M132,M155)</f>
        <v>5</v>
      </c>
      <c r="N109" s="9">
        <f>SUM(N132,N155)</f>
        <v>1</v>
      </c>
      <c r="O109" s="9"/>
      <c r="P109" s="9">
        <f t="shared" ref="P109:W114" si="29">SUM(P132,P155)</f>
        <v>30</v>
      </c>
      <c r="Q109" s="9">
        <f t="shared" si="29"/>
        <v>35</v>
      </c>
      <c r="R109" s="9">
        <f t="shared" si="29"/>
        <v>50</v>
      </c>
      <c r="S109" s="9">
        <f t="shared" si="29"/>
        <v>53</v>
      </c>
      <c r="T109" s="9">
        <f t="shared" si="29"/>
        <v>103</v>
      </c>
      <c r="U109" s="9">
        <f t="shared" si="29"/>
        <v>48</v>
      </c>
      <c r="V109" s="9">
        <f t="shared" si="29"/>
        <v>100</v>
      </c>
      <c r="W109" s="9">
        <f t="shared" si="29"/>
        <v>148</v>
      </c>
    </row>
    <row r="110" spans="2:23" ht="21.75" x14ac:dyDescent="0.5">
      <c r="B110" s="8" t="s">
        <v>34</v>
      </c>
      <c r="C110" s="9">
        <f t="shared" si="24"/>
        <v>490</v>
      </c>
      <c r="D110" s="9">
        <f t="shared" si="24"/>
        <v>468</v>
      </c>
      <c r="E110" s="9">
        <f t="shared" si="24"/>
        <v>958</v>
      </c>
      <c r="F110" s="9">
        <f t="shared" si="28"/>
        <v>103</v>
      </c>
      <c r="G110" s="9">
        <f t="shared" si="26"/>
        <v>86</v>
      </c>
      <c r="H110" s="9"/>
      <c r="I110" s="9">
        <f>SUM(I133,I156)</f>
        <v>2</v>
      </c>
      <c r="J110" s="9">
        <f>SUM(J133,J156)</f>
        <v>1</v>
      </c>
      <c r="K110" s="9"/>
      <c r="L110" s="9">
        <f>SUM(L133,L156)</f>
        <v>1</v>
      </c>
      <c r="M110" s="9">
        <f>SUM(M133,M156)</f>
        <v>5</v>
      </c>
      <c r="N110" s="9">
        <f>SUM(N133,N156)</f>
        <v>5</v>
      </c>
      <c r="O110" s="9">
        <f>SUM(O133,O156)</f>
        <v>4</v>
      </c>
      <c r="P110" s="9">
        <f t="shared" si="29"/>
        <v>160</v>
      </c>
      <c r="Q110" s="9">
        <f t="shared" si="29"/>
        <v>107</v>
      </c>
      <c r="R110" s="9">
        <f t="shared" si="29"/>
        <v>270</v>
      </c>
      <c r="S110" s="9">
        <f t="shared" si="29"/>
        <v>199</v>
      </c>
      <c r="T110" s="9">
        <f t="shared" si="29"/>
        <v>469</v>
      </c>
      <c r="U110" s="9">
        <f t="shared" si="29"/>
        <v>221</v>
      </c>
      <c r="V110" s="9">
        <f t="shared" si="29"/>
        <v>274</v>
      </c>
      <c r="W110" s="9">
        <f t="shared" si="29"/>
        <v>495</v>
      </c>
    </row>
    <row r="111" spans="2:23" ht="21.75" x14ac:dyDescent="0.5">
      <c r="B111" s="8" t="s">
        <v>36</v>
      </c>
      <c r="C111" s="9">
        <f t="shared" si="24"/>
        <v>63</v>
      </c>
      <c r="D111" s="9">
        <f t="shared" si="24"/>
        <v>46</v>
      </c>
      <c r="E111" s="9">
        <f t="shared" si="24"/>
        <v>109</v>
      </c>
      <c r="F111" s="9">
        <f t="shared" si="28"/>
        <v>4</v>
      </c>
      <c r="G111" s="9">
        <f t="shared" si="26"/>
        <v>4</v>
      </c>
      <c r="H111" s="9"/>
      <c r="I111" s="9"/>
      <c r="J111" s="9">
        <f>SUM(J134,J157)</f>
        <v>3</v>
      </c>
      <c r="K111" s="9">
        <f>SUM(K134,K157)</f>
        <v>3</v>
      </c>
      <c r="L111" s="9">
        <f>SUM(L134,L157)</f>
        <v>1</v>
      </c>
      <c r="M111" s="9"/>
      <c r="N111" s="9"/>
      <c r="O111" s="9"/>
      <c r="P111" s="9">
        <f t="shared" si="29"/>
        <v>16</v>
      </c>
      <c r="Q111" s="9">
        <f t="shared" si="29"/>
        <v>7</v>
      </c>
      <c r="R111" s="9">
        <f t="shared" si="29"/>
        <v>23</v>
      </c>
      <c r="S111" s="9">
        <f t="shared" si="29"/>
        <v>14</v>
      </c>
      <c r="T111" s="9">
        <f t="shared" si="29"/>
        <v>37</v>
      </c>
      <c r="U111" s="9">
        <f t="shared" si="29"/>
        <v>41</v>
      </c>
      <c r="V111" s="9">
        <f t="shared" si="29"/>
        <v>32</v>
      </c>
      <c r="W111" s="9">
        <f t="shared" si="29"/>
        <v>73</v>
      </c>
    </row>
    <row r="112" spans="2:23" ht="21.75" x14ac:dyDescent="0.5">
      <c r="B112" s="8" t="s">
        <v>57</v>
      </c>
      <c r="C112" s="9">
        <f t="shared" si="24"/>
        <v>96</v>
      </c>
      <c r="D112" s="9">
        <f t="shared" si="24"/>
        <v>643</v>
      </c>
      <c r="E112" s="9">
        <f t="shared" si="24"/>
        <v>739</v>
      </c>
      <c r="F112" s="9">
        <f t="shared" si="28"/>
        <v>35</v>
      </c>
      <c r="G112" s="9">
        <f t="shared" si="26"/>
        <v>160</v>
      </c>
      <c r="H112" s="9">
        <f t="shared" ref="H112:I114" si="30">SUM(H135,H158)</f>
        <v>2</v>
      </c>
      <c r="I112" s="9">
        <f t="shared" si="30"/>
        <v>8</v>
      </c>
      <c r="J112" s="9"/>
      <c r="K112" s="9">
        <f>SUM(K135,K158)</f>
        <v>2</v>
      </c>
      <c r="L112" s="9"/>
      <c r="M112" s="9"/>
      <c r="N112" s="9">
        <f t="shared" ref="N112:O114" si="31">SUM(N135,N158)</f>
        <v>3</v>
      </c>
      <c r="O112" s="9">
        <f t="shared" si="31"/>
        <v>9</v>
      </c>
      <c r="P112" s="9">
        <f t="shared" si="29"/>
        <v>20</v>
      </c>
      <c r="Q112" s="9">
        <f t="shared" si="29"/>
        <v>114</v>
      </c>
      <c r="R112" s="9">
        <f t="shared" si="29"/>
        <v>60</v>
      </c>
      <c r="S112" s="9">
        <f t="shared" si="29"/>
        <v>293</v>
      </c>
      <c r="T112" s="9">
        <f t="shared" si="29"/>
        <v>353</v>
      </c>
      <c r="U112" s="9">
        <f t="shared" si="29"/>
        <v>36</v>
      </c>
      <c r="V112" s="9">
        <f t="shared" si="29"/>
        <v>350</v>
      </c>
      <c r="W112" s="9">
        <f t="shared" si="29"/>
        <v>386</v>
      </c>
    </row>
    <row r="113" spans="2:28" ht="21.75" x14ac:dyDescent="0.5">
      <c r="B113" s="8" t="s">
        <v>100</v>
      </c>
      <c r="C113" s="9">
        <f t="shared" si="24"/>
        <v>250</v>
      </c>
      <c r="D113" s="9">
        <f t="shared" si="24"/>
        <v>78</v>
      </c>
      <c r="E113" s="9">
        <f t="shared" si="24"/>
        <v>328</v>
      </c>
      <c r="F113" s="9">
        <f t="shared" si="28"/>
        <v>64</v>
      </c>
      <c r="G113" s="9">
        <f t="shared" si="26"/>
        <v>11</v>
      </c>
      <c r="H113" s="9">
        <f t="shared" si="30"/>
        <v>4</v>
      </c>
      <c r="I113" s="9">
        <f t="shared" si="30"/>
        <v>1</v>
      </c>
      <c r="J113" s="9">
        <f>SUM(J136,J159)</f>
        <v>1</v>
      </c>
      <c r="K113" s="9">
        <f>SUM(K136,K159)</f>
        <v>1</v>
      </c>
      <c r="L113" s="9">
        <f>SUM(L136,L159)</f>
        <v>1</v>
      </c>
      <c r="M113" s="9">
        <f>SUM(M136,M159)</f>
        <v>2</v>
      </c>
      <c r="N113" s="9">
        <f t="shared" si="31"/>
        <v>1</v>
      </c>
      <c r="O113" s="9">
        <f t="shared" si="31"/>
        <v>1</v>
      </c>
      <c r="P113" s="9">
        <f t="shared" si="29"/>
        <v>60</v>
      </c>
      <c r="Q113" s="9">
        <f t="shared" si="29"/>
        <v>14</v>
      </c>
      <c r="R113" s="9">
        <f t="shared" si="29"/>
        <v>130</v>
      </c>
      <c r="S113" s="9">
        <f t="shared" si="29"/>
        <v>28</v>
      </c>
      <c r="T113" s="9">
        <f t="shared" si="29"/>
        <v>158</v>
      </c>
      <c r="U113" s="9">
        <f t="shared" si="29"/>
        <v>121</v>
      </c>
      <c r="V113" s="9">
        <f t="shared" si="29"/>
        <v>52</v>
      </c>
      <c r="W113" s="9">
        <f t="shared" si="29"/>
        <v>173</v>
      </c>
    </row>
    <row r="114" spans="2:28" ht="21.75" x14ac:dyDescent="0.5">
      <c r="B114" s="9" t="s">
        <v>48</v>
      </c>
      <c r="C114" s="9">
        <f t="shared" si="24"/>
        <v>4342</v>
      </c>
      <c r="D114" s="9">
        <f t="shared" si="24"/>
        <v>7959</v>
      </c>
      <c r="E114" s="9">
        <f t="shared" si="24"/>
        <v>12301</v>
      </c>
      <c r="F114" s="9">
        <f t="shared" si="28"/>
        <v>707</v>
      </c>
      <c r="G114" s="9">
        <f t="shared" si="26"/>
        <v>1582</v>
      </c>
      <c r="H114" s="9">
        <f t="shared" si="30"/>
        <v>69</v>
      </c>
      <c r="I114" s="9">
        <f t="shared" si="30"/>
        <v>74</v>
      </c>
      <c r="J114" s="9">
        <f>SUM(J137,J160)</f>
        <v>56</v>
      </c>
      <c r="K114" s="9">
        <f>SUM(K137,K160)</f>
        <v>92</v>
      </c>
      <c r="L114" s="9">
        <f>SUM(L137,L160)</f>
        <v>40</v>
      </c>
      <c r="M114" s="9">
        <f>SUM(M137,M160)</f>
        <v>78</v>
      </c>
      <c r="N114" s="9">
        <f t="shared" si="31"/>
        <v>69</v>
      </c>
      <c r="O114" s="9">
        <f t="shared" si="31"/>
        <v>106</v>
      </c>
      <c r="P114" s="9">
        <f t="shared" si="29"/>
        <v>1011</v>
      </c>
      <c r="Q114" s="9">
        <f t="shared" si="29"/>
        <v>1104</v>
      </c>
      <c r="R114" s="9">
        <f t="shared" si="29"/>
        <v>1913</v>
      </c>
      <c r="S114" s="9">
        <f t="shared" si="29"/>
        <v>2961</v>
      </c>
      <c r="T114" s="9">
        <f t="shared" si="29"/>
        <v>4874</v>
      </c>
      <c r="U114" s="9">
        <f t="shared" si="29"/>
        <v>2467</v>
      </c>
      <c r="V114" s="9">
        <f t="shared" si="29"/>
        <v>5075</v>
      </c>
      <c r="W114" s="9">
        <f t="shared" si="29"/>
        <v>7542</v>
      </c>
    </row>
    <row r="115" spans="2:28" ht="21.75" x14ac:dyDescent="0.5">
      <c r="B115" s="11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</row>
    <row r="117" spans="2:28" ht="21.75" x14ac:dyDescent="0.5">
      <c r="B117" s="11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13"/>
    </row>
    <row r="118" spans="2:28" ht="21.75" x14ac:dyDescent="0.5">
      <c r="B118" s="11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</row>
    <row r="119" spans="2:28" ht="21.75" x14ac:dyDescent="0.5">
      <c r="B119" s="219" t="s">
        <v>293</v>
      </c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</row>
    <row r="120" spans="2:28" ht="21.75" x14ac:dyDescent="0.5">
      <c r="B120" s="220" t="s">
        <v>97</v>
      </c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</row>
    <row r="121" spans="2:28" ht="21.75" x14ac:dyDescent="0.5">
      <c r="B121" s="221" t="s">
        <v>6</v>
      </c>
      <c r="C121" s="224" t="s">
        <v>7</v>
      </c>
      <c r="D121" s="225"/>
      <c r="E121" s="226"/>
      <c r="F121" s="230" t="s">
        <v>8</v>
      </c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2"/>
      <c r="U121" s="233" t="s">
        <v>9</v>
      </c>
      <c r="V121" s="234"/>
      <c r="W121" s="234"/>
    </row>
    <row r="122" spans="2:28" ht="21.75" x14ac:dyDescent="0.2">
      <c r="B122" s="222"/>
      <c r="C122" s="227"/>
      <c r="D122" s="228"/>
      <c r="E122" s="229"/>
      <c r="F122" s="233" t="s">
        <v>13</v>
      </c>
      <c r="G122" s="233"/>
      <c r="H122" s="233" t="s">
        <v>14</v>
      </c>
      <c r="I122" s="233"/>
      <c r="J122" s="235" t="s">
        <v>174</v>
      </c>
      <c r="K122" s="235"/>
      <c r="L122" s="216" t="s">
        <v>175</v>
      </c>
      <c r="M122" s="217"/>
      <c r="N122" s="233" t="s">
        <v>94</v>
      </c>
      <c r="O122" s="233"/>
      <c r="P122" s="233" t="s">
        <v>95</v>
      </c>
      <c r="Q122" s="233"/>
      <c r="R122" s="236" t="s">
        <v>12</v>
      </c>
      <c r="S122" s="237"/>
      <c r="T122" s="238"/>
      <c r="U122" s="234"/>
      <c r="V122" s="234"/>
      <c r="W122" s="234"/>
    </row>
    <row r="123" spans="2:28" ht="21.75" x14ac:dyDescent="0.2">
      <c r="B123" s="223"/>
      <c r="C123" s="132" t="s">
        <v>10</v>
      </c>
      <c r="D123" s="132" t="s">
        <v>11</v>
      </c>
      <c r="E123" s="132" t="s">
        <v>12</v>
      </c>
      <c r="F123" s="132" t="s">
        <v>10</v>
      </c>
      <c r="G123" s="132" t="s">
        <v>11</v>
      </c>
      <c r="H123" s="132" t="s">
        <v>10</v>
      </c>
      <c r="I123" s="132" t="s">
        <v>11</v>
      </c>
      <c r="J123" s="133" t="s">
        <v>10</v>
      </c>
      <c r="K123" s="133" t="s">
        <v>11</v>
      </c>
      <c r="L123" s="133" t="s">
        <v>10</v>
      </c>
      <c r="M123" s="133" t="s">
        <v>11</v>
      </c>
      <c r="N123" s="132" t="s">
        <v>10</v>
      </c>
      <c r="O123" s="132" t="s">
        <v>11</v>
      </c>
      <c r="P123" s="132" t="s">
        <v>10</v>
      </c>
      <c r="Q123" s="132" t="s">
        <v>11</v>
      </c>
      <c r="R123" s="132" t="s">
        <v>10</v>
      </c>
      <c r="S123" s="132" t="s">
        <v>11</v>
      </c>
      <c r="T123" s="132" t="s">
        <v>12</v>
      </c>
      <c r="U123" s="132" t="s">
        <v>10</v>
      </c>
      <c r="V123" s="132" t="s">
        <v>11</v>
      </c>
      <c r="W123" s="132" t="s">
        <v>12</v>
      </c>
    </row>
    <row r="124" spans="2:28" ht="21.75" x14ac:dyDescent="0.5">
      <c r="B124" s="8" t="s">
        <v>16</v>
      </c>
      <c r="C124" s="9">
        <f>SUM(ออกระหว่างปีคณะ2558!G199)</f>
        <v>882</v>
      </c>
      <c r="D124" s="9">
        <f>SUM(ออกระหว่างปีคณะ2558!H199)</f>
        <v>2836</v>
      </c>
      <c r="E124" s="9">
        <f>SUM(ออกระหว่างปีคณะ2558!I199)</f>
        <v>3718</v>
      </c>
      <c r="F124" s="9">
        <f>SUM(ออกระหว่างปีคณะ2558!J199)</f>
        <v>169</v>
      </c>
      <c r="G124" s="9">
        <f>SUM(ออกระหว่างปีคณะ2558!K199)</f>
        <v>659</v>
      </c>
      <c r="H124" s="9">
        <f>SUM(ออกระหว่างปีคณะ2558!L199)</f>
        <v>3</v>
      </c>
      <c r="I124" s="9"/>
      <c r="J124" s="9">
        <f>SUM(ออกระหว่างปีคณะ2558!N199)</f>
        <v>3</v>
      </c>
      <c r="K124" s="9">
        <f>SUM(ออกระหว่างปีคณะ2558!O199)</f>
        <v>18</v>
      </c>
      <c r="L124" s="9"/>
      <c r="M124" s="9">
        <f>SUM(ออกระหว่างปีคณะ2558!Q199)</f>
        <v>1</v>
      </c>
      <c r="N124" s="9">
        <f>SUM(ออกระหว่างปีคณะ2558!R199)</f>
        <v>11</v>
      </c>
      <c r="O124" s="9">
        <f>SUM(ออกระหว่างปีคณะ2558!S199)</f>
        <v>27</v>
      </c>
      <c r="P124" s="9">
        <f>SUM(ออกระหว่างปีคณะ2558!T199)</f>
        <v>103</v>
      </c>
      <c r="Q124" s="9">
        <f>SUM(ออกระหว่างปีคณะ2558!U199)</f>
        <v>187</v>
      </c>
      <c r="R124" s="9">
        <f>SUM(ออกระหว่างปีคณะ2558!V199)</f>
        <v>289</v>
      </c>
      <c r="S124" s="9">
        <f>SUM(ออกระหว่างปีคณะ2558!W199)</f>
        <v>891</v>
      </c>
      <c r="T124" s="9">
        <f>SUM(ออกระหว่างปีคณะ2558!X199)</f>
        <v>1180</v>
      </c>
      <c r="U124" s="9">
        <f>SUM(ออกระหว่างปีคณะ2558!Y199)</f>
        <v>593</v>
      </c>
      <c r="V124" s="9">
        <f>SUM(ออกระหว่างปีคณะ2558!Z199)</f>
        <v>1946</v>
      </c>
      <c r="W124" s="9">
        <f>SUM(ออกระหว่างปีคณะ2558!AA199)</f>
        <v>2539</v>
      </c>
    </row>
    <row r="125" spans="2:28" ht="21.75" x14ac:dyDescent="0.5">
      <c r="B125" s="8" t="s">
        <v>22</v>
      </c>
      <c r="C125" s="9">
        <f>ออกระหว่างปีคณะ2558!G314+ออกระหว่างปีคณะ2558!G868-สรุปออกระหว่างปี2558!C135</f>
        <v>571</v>
      </c>
      <c r="D125" s="9">
        <f>SUM(D58,D62)-D135</f>
        <v>505</v>
      </c>
      <c r="E125" s="9">
        <f>SUM(E58,E62)-E135</f>
        <v>1076</v>
      </c>
      <c r="F125" s="9">
        <f>F58+F62-F135</f>
        <v>38</v>
      </c>
      <c r="G125" s="9">
        <f t="shared" ref="G125:W125" si="32">SUM(G58,G62)-G135</f>
        <v>79</v>
      </c>
      <c r="H125" s="9">
        <f t="shared" si="32"/>
        <v>23</v>
      </c>
      <c r="I125" s="9">
        <f t="shared" si="32"/>
        <v>10</v>
      </c>
      <c r="J125" s="9">
        <f t="shared" si="32"/>
        <v>22</v>
      </c>
      <c r="K125" s="9">
        <f t="shared" si="32"/>
        <v>29</v>
      </c>
      <c r="L125" s="9">
        <f t="shared" si="32"/>
        <v>8</v>
      </c>
      <c r="M125" s="9">
        <f t="shared" si="32"/>
        <v>10</v>
      </c>
      <c r="N125" s="9">
        <f t="shared" si="32"/>
        <v>7</v>
      </c>
      <c r="O125" s="9">
        <f t="shared" si="32"/>
        <v>7</v>
      </c>
      <c r="P125" s="9">
        <f t="shared" si="32"/>
        <v>155</v>
      </c>
      <c r="Q125" s="9">
        <f t="shared" si="32"/>
        <v>79</v>
      </c>
      <c r="R125" s="9">
        <f t="shared" si="32"/>
        <v>245</v>
      </c>
      <c r="S125" s="9">
        <f t="shared" si="32"/>
        <v>204</v>
      </c>
      <c r="T125" s="9">
        <f t="shared" si="32"/>
        <v>449</v>
      </c>
      <c r="U125" s="9">
        <f t="shared" si="32"/>
        <v>334</v>
      </c>
      <c r="V125" s="9">
        <f t="shared" si="32"/>
        <v>311</v>
      </c>
      <c r="W125" s="9">
        <f t="shared" si="32"/>
        <v>645</v>
      </c>
    </row>
    <row r="126" spans="2:28" ht="21.75" x14ac:dyDescent="0.5">
      <c r="B126" s="8" t="s">
        <v>26</v>
      </c>
      <c r="C126" s="9">
        <f>ออกระหว่างปีคณะ2558!G490-สรุปออกระหว่างปี2558!C128-สรุปออกระหว่างปี2558!C131-สรุปออกระหว่างปี2558!C132</f>
        <v>390</v>
      </c>
      <c r="D126" s="9">
        <f>ออกระหว่างปีคณะ2558!H490-สรุปออกระหว่างปี2558!D128-สรุปออกระหว่างปี2558!D131-สรุปออกระหว่างปี2558!D132</f>
        <v>904</v>
      </c>
      <c r="E126" s="9">
        <f>ออกระหว่างปีคณะ2558!I490-สรุปออกระหว่างปี2558!E128-สรุปออกระหว่างปี2558!E131-สรุปออกระหว่างปี2558!E132</f>
        <v>1294</v>
      </c>
      <c r="F126" s="9">
        <f>ออกระหว่างปีคณะ2558!J490-สรุปออกระหว่างปี2558!F128-สรุปออกระหว่างปี2558!F131-สรุปออกระหว่างปี2558!F132</f>
        <v>51</v>
      </c>
      <c r="G126" s="9">
        <f>ออกระหว่างปีคณะ2558!K490-สรุปออกระหว่างปี2558!G128-สรุปออกระหว่างปี2558!G131-สรุปออกระหว่างปี2558!G132</f>
        <v>183</v>
      </c>
      <c r="H126" s="9">
        <f>ออกระหว่างปีคณะ2558!L490-สรุปออกระหว่างปี2558!H128-สรุปออกระหว่างปี2558!H131-สรุปออกระหว่างปี2558!H132</f>
        <v>17</v>
      </c>
      <c r="I126" s="9">
        <f>ออกระหว่างปีคณะ2558!M490-สรุปออกระหว่างปี2558!I128-สรุปออกระหว่างปี2558!I131-สรุปออกระหว่างปี2558!I132</f>
        <v>25</v>
      </c>
      <c r="J126" s="9">
        <f>ออกระหว่างปีคณะ2558!N490-สรุปออกระหว่างปี2558!J128-สรุปออกระหว่างปี2558!J131-สรุปออกระหว่างปี2558!J132</f>
        <v>4</v>
      </c>
      <c r="K126" s="9">
        <f>ออกระหว่างปีคณะ2558!O490-สรุปออกระหว่างปี2558!K128-สรุปออกระหว่างปี2558!K131-สรุปออกระหว่างปี2558!K132</f>
        <v>6</v>
      </c>
      <c r="L126" s="9">
        <f>ออกระหว่างปีคณะ2558!P490-สรุปออกระหว่างปี2558!L128-สรุปออกระหว่างปี2558!L131-สรุปออกระหว่างปี2558!L132</f>
        <v>9</v>
      </c>
      <c r="M126" s="9">
        <f>ออกระหว่างปีคณะ2558!Q490-สรุปออกระหว่างปี2558!M128-สรุปออกระหว่างปี2558!M131-สรุปออกระหว่างปี2558!M132</f>
        <v>21</v>
      </c>
      <c r="N126" s="9">
        <f>ออกระหว่างปีคณะ2558!R490-สรุปออกระหว่างปี2558!N128-สรุปออกระหว่างปี2558!N131-สรุปออกระหว่างปี2558!N132</f>
        <v>10</v>
      </c>
      <c r="O126" s="9">
        <f>ออกระหว่างปีคณะ2558!S490-สรุปออกระหว่างปี2558!O128-สรุปออกระหว่างปี2558!O131-สรุปออกระหว่างปี2558!O132</f>
        <v>12</v>
      </c>
      <c r="P126" s="9">
        <f>ออกระหว่างปีคณะ2558!T490-สรุปออกระหว่างปี2558!P128-สรุปออกระหว่างปี2558!P131-สรุปออกระหว่างปี2558!P132</f>
        <v>89</v>
      </c>
      <c r="Q126" s="9">
        <f>ออกระหว่างปีคณะ2558!U490-สรุปออกระหว่างปี2558!Q128-สรุปออกระหว่างปี2558!Q131-สรุปออกระหว่างปี2558!Q132</f>
        <v>138</v>
      </c>
      <c r="R126" s="9">
        <f>ออกระหว่างปีคณะ2558!V490-สรุปออกระหว่างปี2558!R128-สรุปออกระหว่างปี2558!R131-สรุปออกระหว่างปี2558!R132</f>
        <v>171</v>
      </c>
      <c r="S126" s="9">
        <f>ออกระหว่างปีคณะ2558!W490-สรุปออกระหว่างปี2558!S128-สรุปออกระหว่างปี2558!S131-สรุปออกระหว่างปี2558!S132</f>
        <v>364</v>
      </c>
      <c r="T126" s="9">
        <f>ออกระหว่างปีคณะ2558!X490-สรุปออกระหว่างปี2558!T128-สรุปออกระหว่างปี2558!T131-สรุปออกระหว่างปี2558!T132</f>
        <v>535</v>
      </c>
      <c r="U126" s="9">
        <f>ออกระหว่างปีคณะ2558!Y490-สรุปออกระหว่างปี2558!U128-สรุปออกระหว่างปี2558!U131-สรุปออกระหว่างปี2558!U132</f>
        <v>228</v>
      </c>
      <c r="V126" s="9">
        <f>ออกระหว่างปีคณะ2558!Z490-สรุปออกระหว่างปี2558!V128-สรุปออกระหว่างปี2558!V131-สรุปออกระหว่างปี2558!V132</f>
        <v>561</v>
      </c>
      <c r="W126" s="9">
        <f>ออกระหว่างปีคณะ2558!AA490-สรุปออกระหว่างปี2558!W128-สรุปออกระหว่างปี2558!W131-สรุปออกระหว่างปี2558!W132</f>
        <v>789</v>
      </c>
      <c r="AA126" s="12"/>
      <c r="AB126" s="12"/>
    </row>
    <row r="127" spans="2:28" ht="21.75" x14ac:dyDescent="0.5">
      <c r="B127" s="8" t="s">
        <v>19</v>
      </c>
      <c r="C127" s="9">
        <f t="shared" ref="C127:W127" si="33">SUM(C60,C63)-C130-C133-C134</f>
        <v>634</v>
      </c>
      <c r="D127" s="9">
        <f t="shared" si="33"/>
        <v>1201</v>
      </c>
      <c r="E127" s="9">
        <f t="shared" si="33"/>
        <v>1835</v>
      </c>
      <c r="F127" s="9">
        <f t="shared" si="33"/>
        <v>80</v>
      </c>
      <c r="G127" s="9">
        <f t="shared" si="33"/>
        <v>185</v>
      </c>
      <c r="H127" s="9">
        <f t="shared" si="33"/>
        <v>9</v>
      </c>
      <c r="I127" s="9">
        <f t="shared" si="33"/>
        <v>17</v>
      </c>
      <c r="J127" s="9">
        <f t="shared" si="33"/>
        <v>10</v>
      </c>
      <c r="K127" s="9">
        <f t="shared" si="33"/>
        <v>14</v>
      </c>
      <c r="L127" s="9">
        <f t="shared" si="33"/>
        <v>16</v>
      </c>
      <c r="M127" s="9">
        <f t="shared" si="33"/>
        <v>29</v>
      </c>
      <c r="N127" s="9">
        <f t="shared" si="33"/>
        <v>13</v>
      </c>
      <c r="O127" s="9">
        <f t="shared" si="33"/>
        <v>18</v>
      </c>
      <c r="P127" s="9">
        <f t="shared" si="33"/>
        <v>157</v>
      </c>
      <c r="Q127" s="9">
        <f t="shared" si="33"/>
        <v>186</v>
      </c>
      <c r="R127" s="9">
        <f t="shared" si="33"/>
        <v>269</v>
      </c>
      <c r="S127" s="9">
        <f t="shared" si="33"/>
        <v>420</v>
      </c>
      <c r="T127" s="9">
        <f t="shared" si="33"/>
        <v>689</v>
      </c>
      <c r="U127" s="9">
        <f t="shared" si="33"/>
        <v>381</v>
      </c>
      <c r="V127" s="9">
        <f t="shared" si="33"/>
        <v>810</v>
      </c>
      <c r="W127" s="9">
        <f t="shared" si="33"/>
        <v>1191</v>
      </c>
    </row>
    <row r="128" spans="2:28" ht="21.75" x14ac:dyDescent="0.5">
      <c r="B128" s="8" t="s">
        <v>56</v>
      </c>
      <c r="C128" s="9">
        <f>ออกระหว่างปีคณะ2558!G371+ออกระหว่างปีคณะ2558!G372+ออกระหว่างปีคณะ2558!G373+ออกระหว่างปีคณะ2558!G398+ออกระหว่างปีคณะ2558!G399+ออกระหว่างปีคณะ2558!G416+ออกระหว่างปีคณะ2558!G417+ออกระหว่างปีคณะ2558!G418+ออกระหว่างปีคณะ2558!G419+ออกระหว่างปีคณะ2558!G446+ออกระหว่างปีคณะ2558!G447+ออกระหว่างปีคณะ2558!G455+ออกระหว่างปีคณะ2558!G456+ออกระหว่างปีคณะ2558!G483+ออกระหว่างปีคณะ2558!G484</f>
        <v>84</v>
      </c>
      <c r="D128" s="9">
        <f>ออกระหว่างปีคณะ2558!H371+ออกระหว่างปีคณะ2558!H372+ออกระหว่างปีคณะ2558!H373+ออกระหว่างปีคณะ2558!H398+ออกระหว่างปีคณะ2558!H399+ออกระหว่างปีคณะ2558!H416+ออกระหว่างปีคณะ2558!H417+ออกระหว่างปีคณะ2558!H418+ออกระหว่างปีคณะ2558!H419+ออกระหว่างปีคณะ2558!H446+ออกระหว่างปีคณะ2558!H447+ออกระหว่างปีคณะ2558!H455+ออกระหว่างปีคณะ2558!H456+ออกระหว่างปีคณะ2558!H483+ออกระหว่างปีคณะ2558!H484</f>
        <v>573</v>
      </c>
      <c r="E128" s="9">
        <f>ออกระหว่างปีคณะ2558!I371+ออกระหว่างปีคณะ2558!I372+ออกระหว่างปีคณะ2558!I373+ออกระหว่างปีคณะ2558!I398+ออกระหว่างปีคณะ2558!I399+ออกระหว่างปีคณะ2558!I416+ออกระหว่างปีคณะ2558!I417+ออกระหว่างปีคณะ2558!I418+ออกระหว่างปีคณะ2558!I419+ออกระหว่างปีคณะ2558!I446+ออกระหว่างปีคณะ2558!I447+ออกระหว่างปีคณะ2558!I455+ออกระหว่างปีคณะ2558!I456+ออกระหว่างปีคณะ2558!I483+ออกระหว่างปีคณะ2558!I484</f>
        <v>657</v>
      </c>
      <c r="F128" s="9">
        <f>ออกระหว่างปีคณะ2558!J371+ออกระหว่างปีคณะ2558!J372+ออกระหว่างปีคณะ2558!J373+ออกระหว่างปีคณะ2558!J398+ออกระหว่างปีคณะ2558!J399+ออกระหว่างปีคณะ2558!J416+ออกระหว่างปีคณะ2558!J417+ออกระหว่างปีคณะ2558!J418+ออกระหว่างปีคณะ2558!J419+ออกระหว่างปีคณะ2558!J446+ออกระหว่างปีคณะ2558!J447+ออกระหว่างปีคณะ2558!J455+ออกระหว่างปีคณะ2558!J456+ออกระหว่างปีคณะ2558!J483+ออกระหว่างปีคณะ2558!J484</f>
        <v>14</v>
      </c>
      <c r="G128" s="9">
        <f>ออกระหว่างปีคณะ2558!K371+ออกระหว่างปีคณะ2558!K372+ออกระหว่างปีคณะ2558!K373+ออกระหว่างปีคณะ2558!K398+ออกระหว่างปีคณะ2558!K399+ออกระหว่างปีคณะ2558!K416+ออกระหว่างปีคณะ2558!K417+ออกระหว่างปีคณะ2558!K418+ออกระหว่างปีคณะ2558!K419+ออกระหว่างปีคณะ2558!K446+ออกระหว่างปีคณะ2558!K447+ออกระหว่างปีคณะ2558!K455+ออกระหว่างปีคณะ2558!K456+ออกระหว่างปีคณะ2558!K483+ออกระหว่างปีคณะ2558!K484</f>
        <v>113</v>
      </c>
      <c r="H128" s="9">
        <f>ออกระหว่างปีคณะ2558!L371+ออกระหว่างปีคณะ2558!L372+ออกระหว่างปีคณะ2558!L373+ออกระหว่างปีคณะ2558!L398+ออกระหว่างปีคณะ2558!L399+ออกระหว่างปีคณะ2558!L416+ออกระหว่างปีคณะ2558!L417+ออกระหว่างปีคณะ2558!L418+ออกระหว่างปีคณะ2558!L419+ออกระหว่างปีคณะ2558!L446+ออกระหว่างปีคณะ2558!L447+ออกระหว่างปีคณะ2558!L455+ออกระหว่างปีคณะ2558!L456+ออกระหว่างปีคณะ2558!L483+ออกระหว่างปีคณะ2558!L484</f>
        <v>4</v>
      </c>
      <c r="I128" s="9">
        <f>ออกระหว่างปีคณะ2558!M371+ออกระหว่างปีคณะ2558!M372+ออกระหว่างปีคณะ2558!M373+ออกระหว่างปีคณะ2558!M398+ออกระหว่างปีคณะ2558!M399+ออกระหว่างปีคณะ2558!M416+ออกระหว่างปีคณะ2558!M417+ออกระหว่างปีคณะ2558!M418+ออกระหว่างปีคณะ2558!M419+ออกระหว่างปีคณะ2558!M446+ออกระหว่างปีคณะ2558!M447+ออกระหว่างปีคณะ2558!M455+ออกระหว่างปีคณะ2558!M456+ออกระหว่างปีคณะ2558!M483+ออกระหว่างปีคณะ2558!M484</f>
        <v>5</v>
      </c>
      <c r="J128" s="9">
        <f>ออกระหว่างปีคณะ2558!N371+ออกระหว่างปีคณะ2558!N372+ออกระหว่างปีคณะ2558!N373+ออกระหว่างปีคณะ2558!N398+ออกระหว่างปีคณะ2558!N399+ออกระหว่างปีคณะ2558!N416+ออกระหว่างปีคณะ2558!N417+ออกระหว่างปีคณะ2558!N418+ออกระหว่างปีคณะ2558!N419+ออกระหว่างปีคณะ2558!N446+ออกระหว่างปีคณะ2558!N447+ออกระหว่างปีคณะ2558!N455+ออกระหว่างปีคณะ2558!N456+ออกระหว่างปีคณะ2558!N483+ออกระหว่างปีคณะ2558!N484</f>
        <v>1</v>
      </c>
      <c r="K128" s="9">
        <f>ออกระหว่างปีคณะ2558!O371+ออกระหว่างปีคณะ2558!O372+ออกระหว่างปีคณะ2558!O373+ออกระหว่างปีคณะ2558!O398+ออกระหว่างปีคณะ2558!O399+ออกระหว่างปีคณะ2558!O416+ออกระหว่างปีคณะ2558!O417+ออกระหว่างปีคณะ2558!O418+ออกระหว่างปีคณะ2558!O419+ออกระหว่างปีคณะ2558!O446+ออกระหว่างปีคณะ2558!O447+ออกระหว่างปีคณะ2558!O455+ออกระหว่างปีคณะ2558!O456+ออกระหว่างปีคณะ2558!O483+ออกระหว่างปีคณะ2558!O484</f>
        <v>13</v>
      </c>
      <c r="L128" s="9"/>
      <c r="M128" s="9">
        <f>ออกระหว่างปีคณะ2558!Q371+ออกระหว่างปีคณะ2558!Q372+ออกระหว่างปีคณะ2558!Q373+ออกระหว่างปีคณะ2558!Q398+ออกระหว่างปีคณะ2558!Q399+ออกระหว่างปีคณะ2558!Q416+ออกระหว่างปีคณะ2558!Q417+ออกระหว่างปีคณะ2558!Q418+ออกระหว่างปีคณะ2558!Q419+ออกระหว่างปีคณะ2558!Q446+ออกระหว่างปีคณะ2558!Q447+ออกระหว่างปีคณะ2558!Q455+ออกระหว่างปีคณะ2558!Q456+ออกระหว่างปีคณะ2558!Q483+ออกระหว่างปีคณะ2558!Q484</f>
        <v>2</v>
      </c>
      <c r="N128" s="9">
        <f>ออกระหว่างปีคณะ2558!R371+ออกระหว่างปีคณะ2558!R372+ออกระหว่างปีคณะ2558!R373+ออกระหว่างปีคณะ2558!R398+ออกระหว่างปีคณะ2558!R399+ออกระหว่างปีคณะ2558!R416+ออกระหว่างปีคณะ2558!R417+ออกระหว่างปีคณะ2558!R418+ออกระหว่างปีคณะ2558!R419+ออกระหว่างปีคณะ2558!R446+ออกระหว่างปีคณะ2558!R447+ออกระหว่างปีคณะ2558!R455+ออกระหว่างปีคณะ2558!R456+ออกระหว่างปีคณะ2558!R483+ออกระหว่างปีคณะ2558!R484</f>
        <v>2</v>
      </c>
      <c r="O128" s="9">
        <f>ออกระหว่างปีคณะ2558!S371+ออกระหว่างปีคณะ2558!S372+ออกระหว่างปีคณะ2558!S373+ออกระหว่างปีคณะ2558!S398+ออกระหว่างปีคณะ2558!S399+ออกระหว่างปีคณะ2558!S416+ออกระหว่างปีคณะ2558!S417+ออกระหว่างปีคณะ2558!S418+ออกระหว่างปีคณะ2558!S419+ออกระหว่างปีคณะ2558!S446+ออกระหว่างปีคณะ2558!S447+ออกระหว่างปีคณะ2558!S455+ออกระหว่างปีคณะ2558!S456+ออกระหว่างปีคณะ2558!S483+ออกระหว่างปีคณะ2558!S484</f>
        <v>21</v>
      </c>
      <c r="P128" s="9">
        <f>ออกระหว่างปีคณะ2558!T371+ออกระหว่างปีคณะ2558!T372+ออกระหว่างปีคณะ2558!T373+ออกระหว่างปีคณะ2558!T398+ออกระหว่างปีคณะ2558!T399+ออกระหว่างปีคณะ2558!T416+ออกระหว่างปีคณะ2558!T417+ออกระหว่างปีคณะ2558!T418+ออกระหว่างปีคณะ2558!T419+ออกระหว่างปีคณะ2558!T446+ออกระหว่างปีคณะ2558!T447+ออกระหว่างปีคณะ2558!T455+ออกระหว่างปีคณะ2558!T456+ออกระหว่างปีคณะ2558!T483+ออกระหว่างปีคณะ2558!T484</f>
        <v>14</v>
      </c>
      <c r="Q128" s="9">
        <f>ออกระหว่างปีคณะ2558!U371+ออกระหว่างปีคณะ2558!U372+ออกระหว่างปีคณะ2558!U373+ออกระหว่างปีคณะ2558!U398+ออกระหว่างปีคณะ2558!U399+ออกระหว่างปีคณะ2558!U416+ออกระหว่างปีคณะ2558!U417+ออกระหว่างปีคณะ2558!U418+ออกระหว่างปีคณะ2558!U419+ออกระหว่างปีคณะ2558!U446+ออกระหว่างปีคณะ2558!U447+ออกระหว่างปีคณะ2558!U455+ออกระหว่างปีคณะ2558!U456+ออกระหว่างปีคณะ2558!U483+ออกระหว่างปีคณะ2558!U484</f>
        <v>78</v>
      </c>
      <c r="R128" s="9">
        <f>ออกระหว่างปีคณะ2558!V371+ออกระหว่างปีคณะ2558!V372+ออกระหว่างปีคณะ2558!V373+ออกระหว่างปีคณะ2558!V398+ออกระหว่างปีคณะ2558!V399+ออกระหว่างปีคณะ2558!V416+ออกระหว่างปีคณะ2558!V417+ออกระหว่างปีคณะ2558!V418+ออกระหว่างปีคณะ2558!V419+ออกระหว่างปีคณะ2558!V446+ออกระหว่างปีคณะ2558!V447+ออกระหว่างปีคณะ2558!V455+ออกระหว่างปีคณะ2558!V456+ออกระหว่างปีคณะ2558!V483+ออกระหว่างปีคณะ2558!V484</f>
        <v>35</v>
      </c>
      <c r="S128" s="9">
        <f>ออกระหว่างปีคณะ2558!W371+ออกระหว่างปีคณะ2558!W372+ออกระหว่างปีคณะ2558!W373+ออกระหว่างปีคณะ2558!W398+ออกระหว่างปีคณะ2558!W399+ออกระหว่างปีคณะ2558!W416+ออกระหว่างปีคณะ2558!W417+ออกระหว่างปีคณะ2558!W418+ออกระหว่างปีคณะ2558!W419+ออกระหว่างปีคณะ2558!W446+ออกระหว่างปีคณะ2558!W447+ออกระหว่างปีคณะ2558!W455+ออกระหว่างปีคณะ2558!W456+ออกระหว่างปีคณะ2558!W483+ออกระหว่างปีคณะ2558!W484</f>
        <v>230</v>
      </c>
      <c r="T128" s="9">
        <f>ออกระหว่างปีคณะ2558!X371+ออกระหว่างปีคณะ2558!X372+ออกระหว่างปีคณะ2558!X373+ออกระหว่างปีคณะ2558!X398+ออกระหว่างปีคณะ2558!X399+ออกระหว่างปีคณะ2558!X416+ออกระหว่างปีคณะ2558!X417+ออกระหว่างปีคณะ2558!X418+ออกระหว่างปีคณะ2558!X419+ออกระหว่างปีคณะ2558!X446+ออกระหว่างปีคณะ2558!X447+ออกระหว่างปีคณะ2558!X455+ออกระหว่างปีคณะ2558!X456+ออกระหว่างปีคณะ2558!X483+ออกระหว่างปีคณะ2558!X484</f>
        <v>265</v>
      </c>
      <c r="U128" s="9">
        <f>ออกระหว่างปีคณะ2558!Y371+ออกระหว่างปีคณะ2558!Y372+ออกระหว่างปีคณะ2558!Y373+ออกระหว่างปีคณะ2558!Y398+ออกระหว่างปีคณะ2558!Y399+ออกระหว่างปีคณะ2558!Y416+ออกระหว่างปีคณะ2558!Y417+ออกระหว่างปีคณะ2558!Y418+ออกระหว่างปีคณะ2558!Y419+ออกระหว่างปีคณะ2558!Y446+ออกระหว่างปีคณะ2558!Y447+ออกระหว่างปีคณะ2558!Y455+ออกระหว่างปีคณะ2558!Y456+ออกระหว่างปีคณะ2558!Y483+ออกระหว่างปีคณะ2558!Y484</f>
        <v>49</v>
      </c>
      <c r="V128" s="9">
        <f>ออกระหว่างปีคณะ2558!Z371+ออกระหว่างปีคณะ2558!Z372+ออกระหว่างปีคณะ2558!Z373+ออกระหว่างปีคณะ2558!Z398+ออกระหว่างปีคณะ2558!Z399+ออกระหว่างปีคณะ2558!Z416+ออกระหว่างปีคณะ2558!Z417+ออกระหว่างปีคณะ2558!Z418+ออกระหว่างปีคณะ2558!Z419+ออกระหว่างปีคณะ2558!Z446+ออกระหว่างปีคณะ2558!Z447+ออกระหว่างปีคณะ2558!Z455+ออกระหว่างปีคณะ2558!Z456+ออกระหว่างปีคณะ2558!Z483+ออกระหว่างปีคณะ2558!Z484</f>
        <v>345</v>
      </c>
      <c r="W128" s="9">
        <f>ออกระหว่างปีคณะ2558!AA371+ออกระหว่างปีคณะ2558!AA372+ออกระหว่างปีคณะ2558!AA373+ออกระหว่างปีคณะ2558!AA398+ออกระหว่างปีคณะ2558!AA399+ออกระหว่างปีคณะ2558!AA416+ออกระหว่างปีคณะ2558!AA417+ออกระหว่างปีคณะ2558!AA418+ออกระหว่างปีคณะ2558!AA419+ออกระหว่างปีคณะ2558!AA446+ออกระหว่างปีคณะ2558!AA447+ออกระหว่างปีคณะ2558!AA455+ออกระหว่างปีคณะ2558!AA456+ออกระหว่างปีคณะ2558!AA483+ออกระหว่างปีคณะ2558!AA484</f>
        <v>394</v>
      </c>
    </row>
    <row r="129" spans="2:29" ht="21.75" x14ac:dyDescent="0.5">
      <c r="B129" s="8" t="s">
        <v>39</v>
      </c>
      <c r="C129" s="9">
        <f>ออกระหว่างปีคณะ2558!G800-สรุปออกระหว่างปี2558!C136</f>
        <v>416</v>
      </c>
      <c r="D129" s="9">
        <f>ออกระหว่างปีคณะ2558!H800-สรุปออกระหว่างปี2558!D136</f>
        <v>57</v>
      </c>
      <c r="E129" s="9">
        <f>ออกระหว่างปีคณะ2558!I800-สรุปออกระหว่างปี2558!E136</f>
        <v>473</v>
      </c>
      <c r="F129" s="9">
        <f>ออกระหว่างปีคณะ2558!J800-สรุปออกระหว่างปี2558!F136</f>
        <v>75</v>
      </c>
      <c r="G129" s="9">
        <f>ออกระหว่างปีคณะ2558!K800-สรุปออกระหว่างปี2558!G136</f>
        <v>12</v>
      </c>
      <c r="H129" s="9">
        <f>ออกระหว่างปีคณะ2558!L800-สรุปออกระหว่างปี2558!H136</f>
        <v>1</v>
      </c>
      <c r="I129" s="9"/>
      <c r="J129" s="9">
        <f>ออกระหว่างปีคณะ2558!N800-สรุปออกระหว่างปี2558!J136</f>
        <v>6</v>
      </c>
      <c r="K129" s="9">
        <f>ออกระหว่างปีคณะ2558!O800-สรุปออกระหว่างปี2558!K136</f>
        <v>1</v>
      </c>
      <c r="L129" s="9">
        <f>ออกระหว่างปีคณะ2558!P800-สรุปออกระหว่างปี2558!L136</f>
        <v>3</v>
      </c>
      <c r="M129" s="9">
        <f>ออกระหว่างปีคณะ2558!Q800-สรุปออกระหว่างปี2558!M136</f>
        <v>1</v>
      </c>
      <c r="N129" s="9">
        <f>ออกระหว่างปีคณะ2558!R800-สรุปออกระหว่างปี2558!N136</f>
        <v>4</v>
      </c>
      <c r="O129" s="9">
        <f>ออกระหว่างปีคณะ2558!S800-สรุปออกระหว่างปี2558!O136</f>
        <v>1</v>
      </c>
      <c r="P129" s="9">
        <f>ออกระหว่างปีคณะ2558!T800-สรุปออกระหว่างปี2558!P136</f>
        <v>103</v>
      </c>
      <c r="Q129" s="9">
        <f>ออกระหว่างปีคณะ2558!U800-สรุปออกระหว่างปี2558!Q136</f>
        <v>9</v>
      </c>
      <c r="R129" s="9">
        <f>ออกระหว่างปีคณะ2558!V800-สรุปออกระหว่างปี2558!R136</f>
        <v>189</v>
      </c>
      <c r="S129" s="9">
        <f>ออกระหว่างปีคณะ2558!W800-สรุปออกระหว่างปี2558!S136</f>
        <v>26</v>
      </c>
      <c r="T129" s="9">
        <f>ออกระหว่างปีคณะ2558!X800-สรุปออกระหว่างปี2558!T136</f>
        <v>215</v>
      </c>
      <c r="U129" s="9">
        <f>ออกระหว่างปีคณะ2558!Y800-สรุปออกระหว่างปี2558!U136</f>
        <v>230</v>
      </c>
      <c r="V129" s="9">
        <f>ออกระหว่างปีคณะ2558!Z800-สรุปออกระหว่างปี2558!V136</f>
        <v>32</v>
      </c>
      <c r="W129" s="9">
        <f>ออกระหว่างปีคณะ2558!AA800-สรุปออกระหว่างปี2558!W136</f>
        <v>262</v>
      </c>
      <c r="Y129" s="14"/>
      <c r="AB129" s="12"/>
    </row>
    <row r="130" spans="2:29" ht="21.75" x14ac:dyDescent="0.5">
      <c r="B130" s="8" t="s">
        <v>33</v>
      </c>
      <c r="C130" s="114">
        <f>ออกระหว่างปีคณะ2558!G605+ออกระหว่างปีคณะ2558!G606+ออกระหว่างปีคณะ2558!G630+ออกระหว่างปีคณะ2558!G631</f>
        <v>111</v>
      </c>
      <c r="D130" s="114">
        <f>ออกระหว่างปีคณะ2558!H605+ออกระหว่างปีคณะ2558!H606+ออกระหว่างปีคณะ2558!H630+ออกระหว่างปีคณะ2558!H631</f>
        <v>88</v>
      </c>
      <c r="E130" s="114">
        <f>ออกระหว่างปีคณะ2558!I605+ออกระหว่างปีคณะ2558!I606+ออกระหว่างปีคณะ2558!I630+ออกระหว่างปีคณะ2558!I631</f>
        <v>199</v>
      </c>
      <c r="F130" s="114"/>
      <c r="G130" s="114"/>
      <c r="H130" s="114">
        <f>ออกระหว่างปีคณะ2558!L605+ออกระหว่างปีคณะ2558!L606+ออกระหว่างปีคณะ2558!L630+ออกระหว่างปีคณะ2558!L631</f>
        <v>2</v>
      </c>
      <c r="I130" s="114">
        <f>ออกระหว่างปีคณะ2558!M605+ออกระหว่างปีคณะ2558!M606+ออกระหว่างปีคณะ2558!M630+ออกระหว่างปีคณะ2558!M631</f>
        <v>3</v>
      </c>
      <c r="J130" s="114">
        <f>ออกระหว่างปีคณะ2558!N605+ออกระหว่างปีคณะ2558!N606+ออกระหว่างปีคณะ2558!N630+ออกระหว่างปีคณะ2558!N631</f>
        <v>2</v>
      </c>
      <c r="K130" s="114">
        <f>ออกระหว่างปีคณะ2558!O605+ออกระหว่างปีคณะ2558!O606+ออกระหว่างปีคณะ2558!O630+ออกระหว่างปีคณะ2558!O631</f>
        <v>1</v>
      </c>
      <c r="L130" s="114"/>
      <c r="M130" s="114"/>
      <c r="N130" s="114">
        <f>ออกระหว่างปีคณะ2558!R605+ออกระหว่างปีคณะ2558!R606+ออกระหว่างปีคณะ2558!R630+ออกระหว่างปีคณะ2558!R631</f>
        <v>9</v>
      </c>
      <c r="O130" s="114">
        <f>ออกระหว่างปีคณะ2558!S605+ออกระหว่างปีคณะ2558!S606+ออกระหว่างปีคณะ2558!S630+ออกระหว่างปีคณะ2558!S631</f>
        <v>5</v>
      </c>
      <c r="P130" s="114">
        <f>ออกระหว่างปีคณะ2558!T605+ออกระหว่างปีคณะ2558!T606+ออกระหว่างปีคณะ2558!T630+ออกระหว่างปีคณะ2558!T631</f>
        <v>33</v>
      </c>
      <c r="Q130" s="114">
        <f>ออกระหว่างปีคณะ2558!U605+ออกระหว่างปีคณะ2558!U606+ออกระหว่างปีคณะ2558!U630+ออกระหว่างปีคณะ2558!U631</f>
        <v>20</v>
      </c>
      <c r="R130" s="114">
        <f>ออกระหว่างปีคณะ2558!V605+ออกระหว่างปีคณะ2558!V606+ออกระหว่างปีคณะ2558!V630+ออกระหว่างปีคณะ2558!V631</f>
        <v>46</v>
      </c>
      <c r="S130" s="114">
        <f>ออกระหว่างปีคณะ2558!W605+ออกระหว่างปีคณะ2558!W606+ออกระหว่างปีคณะ2558!W630+ออกระหว่างปีคณะ2558!W631</f>
        <v>29</v>
      </c>
      <c r="T130" s="114">
        <f>ออกระหว่างปีคณะ2558!X605+ออกระหว่างปีคณะ2558!X606+ออกระหว่างปีคณะ2558!X630+ออกระหว่างปีคณะ2558!X631</f>
        <v>75</v>
      </c>
      <c r="U130" s="114">
        <f>ออกระหว่างปีคณะ2558!Y605+ออกระหว่างปีคณะ2558!Y606+ออกระหว่างปีคณะ2558!Y630+ออกระหว่างปีคณะ2558!Y631</f>
        <v>65</v>
      </c>
      <c r="V130" s="114">
        <f>ออกระหว่างปีคณะ2558!Z605+ออกระหว่างปีคณะ2558!Z606+ออกระหว่างปีคณะ2558!Z630+ออกระหว่างปีคณะ2558!Z631</f>
        <v>59</v>
      </c>
      <c r="W130" s="114">
        <f>ออกระหว่างปีคณะ2558!AA605+ออกระหว่างปีคณะ2558!AA606+ออกระหว่างปีคณะ2558!AA630+ออกระหว่างปีคณะ2558!AA631</f>
        <v>124</v>
      </c>
    </row>
    <row r="131" spans="2:29" ht="21.75" x14ac:dyDescent="0.5">
      <c r="B131" s="8" t="s">
        <v>29</v>
      </c>
      <c r="C131" s="9">
        <f>ออกระหว่างปีคณะ2558!G376+ออกระหว่างปีคณะ2558!G422+ออกระหว่างปีคณะ2558!G459+ออกระหว่างปีคณะ2558!G487</f>
        <v>33</v>
      </c>
      <c r="D131" s="9">
        <f>ออกระหว่างปีคณะ2558!H376+ออกระหว่างปีคณะ2558!H422+ออกระหว่างปีคณะ2558!H459+ออกระหว่างปีคณะ2558!H487</f>
        <v>48</v>
      </c>
      <c r="E131" s="9">
        <f>ออกระหว่างปีคณะ2558!I376+ออกระหว่างปีคณะ2558!I422+ออกระหว่างปีคณะ2558!I459+ออกระหว่างปีคณะ2558!I487</f>
        <v>81</v>
      </c>
      <c r="F131" s="9">
        <f>ออกระหว่างปีคณะ2558!J376+ออกระหว่างปีคณะ2558!J422+ออกระหว่างปีคณะ2558!J459+ออกระหว่างปีคณะ2558!J487</f>
        <v>13</v>
      </c>
      <c r="G131" s="9">
        <f>ออกระหว่างปีคณะ2558!K376+ออกระหว่างปีคณะ2558!K422+ออกระหว่างปีคณะ2558!K459+ออกระหว่างปีคณะ2558!K487</f>
        <v>15</v>
      </c>
      <c r="H131" s="9"/>
      <c r="I131" s="9">
        <f>ออกระหว่างปีคณะ2558!M376+ออกระหว่างปีคณะ2558!M422+ออกระหว่างปีคณะ2558!M459+ออกระหว่างปีคณะ2558!M487</f>
        <v>2</v>
      </c>
      <c r="J131" s="9">
        <f>ออกระหว่างปีคณะ2558!N376+ออกระหว่างปีคณะ2558!N422+ออกระหว่างปีคณะ2558!N459+ออกระหว่างปีคณะ2558!N487</f>
        <v>1</v>
      </c>
      <c r="K131" s="9">
        <f>ออกระหว่างปีคณะ2558!O376+ออกระหว่างปีคณะ2558!O422+ออกระหว่างปีคณะ2558!O459+ออกระหว่างปีคณะ2558!O487</f>
        <v>1</v>
      </c>
      <c r="L131" s="9"/>
      <c r="M131" s="9">
        <f>ออกระหว่างปีคณะ2558!Q376+ออกระหว่างปีคณะ2558!Q422+ออกระหว่างปีคณะ2558!Q459+ออกระหว่างปีคณะ2558!Q487</f>
        <v>2</v>
      </c>
      <c r="N131" s="9"/>
      <c r="O131" s="9">
        <f>ออกระหว่างปีคณะ2558!S376+ออกระหว่างปีคณะ2558!S422+ออกระหว่างปีคณะ2558!S459+ออกระหว่างปีคณะ2558!S487</f>
        <v>1</v>
      </c>
      <c r="P131" s="9">
        <f>ออกระหว่างปีคณะ2558!T376+ออกระหว่างปีคณะ2558!T422+ออกระหว่างปีคณะ2558!T459+ออกระหว่างปีคณะ2558!T487</f>
        <v>11</v>
      </c>
      <c r="Q131" s="9">
        <f>ออกระหว่างปีคณะ2558!U376+ออกระหว่างปีคณะ2558!U422+ออกระหว่างปีคณะ2558!U459+ออกระหว่างปีคณะ2558!U487</f>
        <v>8</v>
      </c>
      <c r="R131" s="9">
        <f>ออกระหว่างปีคณะ2558!V376+ออกระหว่างปีคณะ2558!V422+ออกระหว่างปีคณะ2558!V459+ออกระหว่างปีคณะ2558!V487</f>
        <v>25</v>
      </c>
      <c r="S131" s="9">
        <f>ออกระหว่างปีคณะ2558!W376+ออกระหว่างปีคณะ2558!W422+ออกระหว่างปีคณะ2558!W459+ออกระหว่างปีคณะ2558!W487</f>
        <v>27</v>
      </c>
      <c r="T131" s="9">
        <f>ออกระหว่างปีคณะ2558!X376+ออกระหว่างปีคณะ2558!X422+ออกระหว่างปีคณะ2558!X459+ออกระหว่างปีคณะ2558!X487</f>
        <v>52</v>
      </c>
      <c r="U131" s="9">
        <f>ออกระหว่างปีคณะ2558!Y376+ออกระหว่างปีคณะ2558!Y422+ออกระหว่างปีคณะ2558!Y459+ออกระหว่างปีคณะ2558!Y487</f>
        <v>8</v>
      </c>
      <c r="V131" s="9">
        <f>ออกระหว่างปีคณะ2558!Z376+ออกระหว่างปีคณะ2558!Z422+ออกระหว่างปีคณะ2558!Z459+ออกระหว่างปีคณะ2558!Z487</f>
        <v>23</v>
      </c>
      <c r="W131" s="9">
        <f>ออกระหว่างปีคณะ2558!AA376+ออกระหว่างปีคณะ2558!AA422+ออกระหว่างปีคณะ2558!AA459+ออกระหว่างปีคณะ2558!AA487</f>
        <v>31</v>
      </c>
    </row>
    <row r="132" spans="2:29" ht="21.75" x14ac:dyDescent="0.5">
      <c r="B132" s="8" t="s">
        <v>28</v>
      </c>
      <c r="C132" s="9">
        <f>ออกระหว่างปีคณะ2558!G374+ออกระหว่างปีคณะ2558!G375+ออกระหว่างปีคณะ2558!G420+ออกระหว่างปีคณะ2558!G421+ออกระหว่างปีคณะ2558!G457+ออกระหว่างปีคณะ2558!G458+ออกระหว่างปีคณะ2558!G485+ออกระหว่างปีคณะ2558!G486</f>
        <v>97</v>
      </c>
      <c r="D132" s="9">
        <f>ออกระหว่างปีคณะ2558!H374+ออกระหว่างปีคณะ2558!H375+ออกระหว่างปีคณะ2558!H420+ออกระหว่างปีคณะ2558!H421+ออกระหว่างปีคณะ2558!H457+ออกระหว่างปีคณะ2558!H458+ออกระหว่างปีคณะ2558!H485+ออกระหว่างปีคณะ2558!H486</f>
        <v>148</v>
      </c>
      <c r="E132" s="9">
        <f>ออกระหว่างปีคณะ2558!I374+ออกระหว่างปีคณะ2558!I375+ออกระหว่างปีคณะ2558!I420+ออกระหว่างปีคณะ2558!I421+ออกระหว่างปีคณะ2558!I457+ออกระหว่างปีคณะ2558!I458+ออกระหว่างปีคณะ2558!I485+ออกระหว่างปีคณะ2558!I486</f>
        <v>245</v>
      </c>
      <c r="F132" s="9">
        <f>ออกระหว่างปีคณะ2558!J374+ออกระหว่างปีคณะ2558!J375+ออกระหว่างปีคณะ2558!J420+ออกระหว่างปีคณะ2558!J421+ออกระหว่างปีคณะ2558!J457+ออกระหว่างปีคณะ2558!J458+ออกระหว่างปีคณะ2558!J485+ออกระหว่างปีคณะ2558!J486</f>
        <v>13</v>
      </c>
      <c r="G132" s="9">
        <f>ออกระหว่างปีคณะ2558!K374+ออกระหว่างปีคณะ2558!K375+ออกระหว่างปีคณะ2558!K420+ออกระหว่างปีคณะ2558!K421+ออกระหว่างปีคณะ2558!K457+ออกระหว่างปีคณะ2558!K458+ออกระหว่างปีคณะ2558!K485+ออกระหว่างปีคณะ2558!K486</f>
        <v>14</v>
      </c>
      <c r="H132" s="9">
        <f>ออกระหว่างปีคณะ2558!L374+ออกระหว่างปีคณะ2558!L375+ออกระหว่างปีคณะ2558!L420+ออกระหว่างปีคณะ2558!L421+ออกระหว่างปีคณะ2558!L457+ออกระหว่างปีคณะ2558!L458+ออกระหว่างปีคณะ2558!L485+ออกระหว่างปีคณะ2558!L486</f>
        <v>4</v>
      </c>
      <c r="I132" s="9">
        <f>ออกระหว่างปีคณะ2558!M374+ออกระหว่างปีคณะ2558!M375+ออกระหว่างปีคณะ2558!M420+ออกระหว่างปีคณะ2558!M421+ออกระหว่างปีคณะ2558!M457+ออกระหว่างปีคณะ2558!M458+ออกระหว่างปีคณะ2558!M485+ออกระหว่างปีคณะ2558!M486</f>
        <v>1</v>
      </c>
      <c r="J132" s="9">
        <f>ออกระหว่างปีคณะ2558!N374+ออกระหว่างปีคณะ2558!N375+ออกระหว่างปีคณะ2558!N420+ออกระหว่างปีคณะ2558!N421+ออกระหว่างปีคณะ2558!N457+ออกระหว่างปีคณะ2558!N458+ออกระหว่างปีคณะ2558!N485+ออกระหว่างปีคณะ2558!N486</f>
        <v>2</v>
      </c>
      <c r="K132" s="9">
        <f>ออกระหว่างปีคณะ2558!O374+ออกระหว่างปีคณะ2558!O375+ออกระหว่างปีคณะ2558!O420+ออกระหว่างปีคณะ2558!O421+ออกระหว่างปีคณะ2558!O457+ออกระหว่างปีคณะ2558!O458+ออกระหว่างปีคณะ2558!O485+ออกระหว่างปีคณะ2558!O486</f>
        <v>3</v>
      </c>
      <c r="L132" s="9">
        <f>ออกระหว่างปีคณะ2558!P374+ออกระหว่างปีคณะ2558!P375+ออกระหว่างปีคณะ2558!P420+ออกระหว่างปีคณะ2558!P421+ออกระหว่างปีคณะ2558!P457+ออกระหว่างปีคณะ2558!P458+ออกระหว่างปีคณะ2558!P485+ออกระหว่างปีคณะ2558!P486</f>
        <v>1</v>
      </c>
      <c r="M132" s="9">
        <f>ออกระหว่างปีคณะ2558!Q374+ออกระหว่างปีคณะ2558!Q375+ออกระหว่างปีคณะ2558!Q420+ออกระหว่างปีคณะ2558!Q421+ออกระหว่างปีคณะ2558!Q457+ออกระหว่างปีคณะ2558!Q458+ออกระหว่างปีคณะ2558!Q485+ออกระหว่างปีคณะ2558!Q486</f>
        <v>5</v>
      </c>
      <c r="N132" s="9">
        <f>ออกระหว่างปีคณะ2558!R374+ออกระหว่างปีคณะ2558!R375+ออกระหว่างปีคณะ2558!R420+ออกระหว่างปีคณะ2558!R421+ออกระหว่างปีคณะ2558!R457+ออกระหว่างปีคณะ2558!R458+ออกระหว่างปีคณะ2558!R485+ออกระหว่างปีคณะ2558!R486</f>
        <v>1</v>
      </c>
      <c r="O132" s="9"/>
      <c r="P132" s="9">
        <f>ออกระหว่างปีคณะ2558!T374+ออกระหว่างปีคณะ2558!T375+ออกระหว่างปีคณะ2558!T420+ออกระหว่างปีคณะ2558!T421+ออกระหว่างปีคณะ2558!T457+ออกระหว่างปีคณะ2558!T458+ออกระหว่างปีคณะ2558!T485+ออกระหว่างปีคณะ2558!T486</f>
        <v>30</v>
      </c>
      <c r="Q132" s="9">
        <f>ออกระหว่างปีคณะ2558!U374+ออกระหว่างปีคณะ2558!U375+ออกระหว่างปีคณะ2558!U420+ออกระหว่างปีคณะ2558!U421+ออกระหว่างปีคณะ2558!U457+ออกระหว่างปีคณะ2558!U458+ออกระหว่างปีคณะ2558!U485+ออกระหว่างปีคณะ2558!U486</f>
        <v>35</v>
      </c>
      <c r="R132" s="9">
        <f>ออกระหว่างปีคณะ2558!V374+ออกระหว่างปีคณะ2558!V375+ออกระหว่างปีคณะ2558!V420+ออกระหว่างปีคณะ2558!V421+ออกระหว่างปีคณะ2558!V457+ออกระหว่างปีคณะ2558!V458+ออกระหว่างปีคณะ2558!V485+ออกระหว่างปีคณะ2558!V486</f>
        <v>50</v>
      </c>
      <c r="S132" s="9">
        <f>ออกระหว่างปีคณะ2558!W374+ออกระหว่างปีคณะ2558!W375+ออกระหว่างปีคณะ2558!W420+ออกระหว่างปีคณะ2558!W421+ออกระหว่างปีคณะ2558!W457+ออกระหว่างปีคณะ2558!W458+ออกระหว่างปีคณะ2558!W485+ออกระหว่างปีคณะ2558!W486</f>
        <v>53</v>
      </c>
      <c r="T132" s="9">
        <f>ออกระหว่างปีคณะ2558!X374+ออกระหว่างปีคณะ2558!X375+ออกระหว่างปีคณะ2558!X420+ออกระหว่างปีคณะ2558!X421+ออกระหว่างปีคณะ2558!X457+ออกระหว่างปีคณะ2558!X458+ออกระหว่างปีคณะ2558!X485+ออกระหว่างปีคณะ2558!X486</f>
        <v>103</v>
      </c>
      <c r="U132" s="9">
        <f>ออกระหว่างปีคณะ2558!Y374+ออกระหว่างปีคณะ2558!Y375+ออกระหว่างปีคณะ2558!Y420+ออกระหว่างปีคณะ2558!Y421+ออกระหว่างปีคณะ2558!Y457+ออกระหว่างปีคณะ2558!Y458+ออกระหว่างปีคณะ2558!Y485+ออกระหว่างปีคณะ2558!Y486</f>
        <v>48</v>
      </c>
      <c r="V132" s="9">
        <f>ออกระหว่างปีคณะ2558!Z374+ออกระหว่างปีคณะ2558!Z375+ออกระหว่างปีคณะ2558!Z420+ออกระหว่างปีคณะ2558!Z421+ออกระหว่างปีคณะ2558!Z457+ออกระหว่างปีคณะ2558!Z458+ออกระหว่างปีคณะ2558!Z485+ออกระหว่างปีคณะ2558!Z486</f>
        <v>100</v>
      </c>
      <c r="W132" s="9">
        <f>ออกระหว่างปีคณะ2558!AA374+ออกระหว่างปีคณะ2558!AA375+ออกระหว่างปีคณะ2558!AA420+ออกระหว่างปีคณะ2558!AA421+ออกระหว่างปีคณะ2558!AA457+ออกระหว่างปีคณะ2558!AA458+ออกระหว่างปีคณะ2558!AA485+ออกระหว่างปีคณะ2558!AA486</f>
        <v>148</v>
      </c>
    </row>
    <row r="133" spans="2:29" ht="21.75" x14ac:dyDescent="0.5">
      <c r="B133" s="8" t="s">
        <v>34</v>
      </c>
      <c r="C133" s="9">
        <f>ออกระหว่างปีคณะ2558!G576+ออกระหว่างปีคณะ2558!G577+ออกระหว่างปีคณะ2558!G578+ออกระหว่างปีคณะ2558!G602+ออกระหว่างปีคณะ2558!G603+ออกระหว่างปีคณะ2558!G604+ออกระหว่างปีคณะ2558!G633+ออกระหว่างปีคณะ2558!G634+ออกระหว่างปีคณะ2558!G635+ออกระหว่างปีคณะ2558!G636+ออกระหว่างปีคณะ2558!G660+ออกระหว่างปีคณะ2558!G661+ออกระหว่างปีคณะ2558!G662+ออกระหว่างปีคณะ2558!G663</f>
        <v>226</v>
      </c>
      <c r="D133" s="9">
        <f>ออกระหว่างปีคณะ2558!H576+ออกระหว่างปีคณะ2558!H577+ออกระหว่างปีคณะ2558!H578+ออกระหว่างปีคณะ2558!H602+ออกระหว่างปีคณะ2558!H603+ออกระหว่างปีคณะ2558!H604+ออกระหว่างปีคณะ2558!H633+ออกระหว่างปีคณะ2558!H634+ออกระหว่างปีคณะ2558!H635+ออกระหว่างปีคณะ2558!H636+ออกระหว่างปีคณะ2558!H660+ออกระหว่างปีคณะ2558!H661+ออกระหว่างปีคณะ2558!H662+ออกระหว่างปีคณะ2558!H663</f>
        <v>284</v>
      </c>
      <c r="E133" s="9">
        <f>ออกระหว่างปีคณะ2558!I576+ออกระหว่างปีคณะ2558!I577+ออกระหว่างปีคณะ2558!I578+ออกระหว่างปีคณะ2558!I602+ออกระหว่างปีคณะ2558!I603+ออกระหว่างปีคณะ2558!I604+ออกระหว่างปีคณะ2558!I633+ออกระหว่างปีคณะ2558!I634+ออกระหว่างปีคณะ2558!I635+ออกระหว่างปีคณะ2558!I636+ออกระหว่างปีคณะ2558!I660+ออกระหว่างปีคณะ2558!I661+ออกระหว่างปีคณะ2558!I662+ออกระหว่างปีคณะ2558!I663</f>
        <v>510</v>
      </c>
      <c r="F133" s="9">
        <f>ออกระหว่างปีคณะ2558!J576+ออกระหว่างปีคณะ2558!J577+ออกระหว่างปีคณะ2558!J578+ออกระหว่างปีคณะ2558!J602+ออกระหว่างปีคณะ2558!J603+ออกระหว่างปีคณะ2558!J604+ออกระหว่างปีคณะ2558!J633+ออกระหว่างปีคณะ2558!J634+ออกระหว่างปีคณะ2558!J635+ออกระหว่างปีคณะ2558!J636+ออกระหว่างปีคณะ2558!J660+ออกระหว่างปีคณะ2558!J661+ออกระหว่างปีคณะ2558!J662+ออกระหว่างปีคณะ2558!J663</f>
        <v>47</v>
      </c>
      <c r="G133" s="9">
        <f>ออกระหว่างปีคณะ2558!K576+ออกระหว่างปีคณะ2558!K577+ออกระหว่างปีคณะ2558!K578+ออกระหว่างปีคณะ2558!K602+ออกระหว่างปีคณะ2558!K603+ออกระหว่างปีคณะ2558!K604+ออกระหว่างปีคณะ2558!K633+ออกระหว่างปีคณะ2558!K634+ออกระหว่างปีคณะ2558!K635+ออกระหว่างปีคณะ2558!K636+ออกระหว่างปีคณะ2558!K660+ออกระหว่างปีคณะ2558!K661+ออกระหว่างปีคณะ2558!K662+ออกระหว่างปีคณะ2558!K663</f>
        <v>50</v>
      </c>
      <c r="H133" s="9"/>
      <c r="I133" s="9">
        <f>ออกระหว่างปีคณะ2558!M576+ออกระหว่างปีคณะ2558!M577+ออกระหว่างปีคณะ2558!M578+ออกระหว่างปีคณะ2558!M602+ออกระหว่างปีคณะ2558!M603+ออกระหว่างปีคณะ2558!M604+ออกระหว่างปีคณะ2558!M633+ออกระหว่างปีคณะ2558!M634+ออกระหว่างปีคณะ2558!M635+ออกระหว่างปีคณะ2558!M636+ออกระหว่างปีคณะ2558!M660+ออกระหว่างปีคณะ2558!M661+ออกระหว่างปีคณะ2558!M662+ออกระหว่างปีคณะ2558!M663</f>
        <v>2</v>
      </c>
      <c r="J133" s="9">
        <f>ออกระหว่างปีคณะ2558!N576+ออกระหว่างปีคณะ2558!N577+ออกระหว่างปีคณะ2558!N578+ออกระหว่างปีคณะ2558!N602+ออกระหว่างปีคณะ2558!N603+ออกระหว่างปีคณะ2558!N604+ออกระหว่างปีคณะ2558!N633+ออกระหว่างปีคณะ2558!N634+ออกระหว่างปีคณะ2558!N635+ออกระหว่างปีคณะ2558!N636+ออกระหว่างปีคณะ2558!N660+ออกระหว่างปีคณะ2558!N661+ออกระหว่างปีคณะ2558!N662+ออกระหว่างปีคณะ2558!N663</f>
        <v>1</v>
      </c>
      <c r="K133" s="9"/>
      <c r="L133" s="9">
        <f>ออกระหว่างปีคณะ2558!P576+ออกระหว่างปีคณะ2558!P577+ออกระหว่างปีคณะ2558!P578+ออกระหว่างปีคณะ2558!P602+ออกระหว่างปีคณะ2558!P603+ออกระหว่างปีคณะ2558!P604+ออกระหว่างปีคณะ2558!P633+ออกระหว่างปีคณะ2558!P634+ออกระหว่างปีคณะ2558!P635+ออกระหว่างปีคณะ2558!P636+ออกระหว่างปีคณะ2558!P660+ออกระหว่างปีคณะ2558!P661+ออกระหว่างปีคณะ2558!P662+ออกระหว่างปีคณะ2558!P663</f>
        <v>1</v>
      </c>
      <c r="M133" s="9">
        <f>ออกระหว่างปีคณะ2558!Q576+ออกระหว่างปีคณะ2558!Q577+ออกระหว่างปีคณะ2558!Q578+ออกระหว่างปีคณะ2558!Q602+ออกระหว่างปีคณะ2558!Q603+ออกระหว่างปีคณะ2558!Q604+ออกระหว่างปีคณะ2558!Q633+ออกระหว่างปีคณะ2558!Q634+ออกระหว่างปีคณะ2558!Q635+ออกระหว่างปีคณะ2558!Q636+ออกระหว่างปีคณะ2558!Q660+ออกระหว่างปีคณะ2558!Q661+ออกระหว่างปีคณะ2558!Q662+ออกระหว่างปีคณะ2558!Q663</f>
        <v>4</v>
      </c>
      <c r="N133" s="9">
        <f>ออกระหว่างปีคณะ2558!R576+ออกระหว่างปีคณะ2558!R577+ออกระหว่างปีคณะ2558!R578+ออกระหว่างปีคณะ2558!R602+ออกระหว่างปีคณะ2558!R603+ออกระหว่างปีคณะ2558!R604+ออกระหว่างปีคณะ2558!R633+ออกระหว่างปีคณะ2558!R634+ออกระหว่างปีคณะ2558!R635+ออกระหว่างปีคณะ2558!R636+ออกระหว่างปีคณะ2558!R660+ออกระหว่างปีคณะ2558!R661+ออกระหว่างปีคณะ2558!R662+ออกระหว่างปีคณะ2558!R663</f>
        <v>4</v>
      </c>
      <c r="O133" s="9">
        <f>ออกระหว่างปีคณะ2558!S576+ออกระหว่างปีคณะ2558!S577+ออกระหว่างปีคณะ2558!S578+ออกระหว่างปีคณะ2558!S602+ออกระหว่างปีคณะ2558!S603+ออกระหว่างปีคณะ2558!S604+ออกระหว่างปีคณะ2558!S633+ออกระหว่างปีคณะ2558!S634+ออกระหว่างปีคณะ2558!S635+ออกระหว่างปีคณะ2558!S636+ออกระหว่างปีคณะ2558!S660+ออกระหว่างปีคณะ2558!S661+ออกระหว่างปีคณะ2558!S662+ออกระหว่างปีคณะ2558!S663</f>
        <v>4</v>
      </c>
      <c r="P133" s="9">
        <f>ออกระหว่างปีคณะ2558!T576+ออกระหว่างปีคณะ2558!T577+ออกระหว่างปีคณะ2558!T578+ออกระหว่างปีคณะ2558!T602+ออกระหว่างปีคณะ2558!T603+ออกระหว่างปีคณะ2558!T604+ออกระหว่างปีคณะ2558!T633+ออกระหว่างปีคณะ2558!T634+ออกระหว่างปีคณะ2558!T635+ออกระหว่างปีคณะ2558!T636+ออกระหว่างปีคณะ2558!T660+ออกระหว่างปีคณะ2558!T661+ออกระหว่างปีคณะ2558!T662+ออกระหว่างปีคณะ2558!T663</f>
        <v>46</v>
      </c>
      <c r="Q133" s="9">
        <f>ออกระหว่างปีคณะ2558!U576+ออกระหว่างปีคณะ2558!U577+ออกระหว่างปีคณะ2558!U578+ออกระหว่างปีคณะ2558!U602+ออกระหว่างปีคณะ2558!U603+ออกระหว่างปีคณะ2558!U604+ออกระหว่างปีคณะ2558!U633+ออกระหว่างปีคณะ2558!U634+ออกระหว่างปีคณะ2558!U635+ออกระหว่างปีคณะ2558!U636+ออกระหว่างปีคณะ2558!U660+ออกระหว่างปีคณะ2558!U661+ออกระหว่างปีคณะ2558!U662+ออกระหว่างปีคณะ2558!U663</f>
        <v>31</v>
      </c>
      <c r="R133" s="9">
        <f>ออกระหว่างปีคณะ2558!V576+ออกระหว่างปีคณะ2558!V577+ออกระหว่างปีคณะ2558!V578+ออกระหว่างปีคณะ2558!V602+ออกระหว่างปีคณะ2558!V603+ออกระหว่างปีคณะ2558!V604+ออกระหว่างปีคณะ2558!V633+ออกระหว่างปีคณะ2558!V634+ออกระหว่างปีคณะ2558!V635+ออกระหว่างปีคณะ2558!V636+ออกระหว่างปีคณะ2558!V660+ออกระหว่างปีคณะ2558!V661+ออกระหว่างปีคณะ2558!V662+ออกระหว่างปีคณะ2558!V663</f>
        <v>98</v>
      </c>
      <c r="S133" s="9">
        <f>ออกระหว่างปีคณะ2558!W576+ออกระหว่างปีคณะ2558!W577+ออกระหว่างปีคณะ2558!W578+ออกระหว่างปีคณะ2558!W602+ออกระหว่างปีคณะ2558!W603+ออกระหว่างปีคณะ2558!W604+ออกระหว่างปีคณะ2558!W633+ออกระหว่างปีคณะ2558!W634+ออกระหว่างปีคณะ2558!W635+ออกระหว่างปีคณะ2558!W636+ออกระหว่างปีคณะ2558!W660+ออกระหว่างปีคณะ2558!W661+ออกระหว่างปีคณะ2558!W662+ออกระหว่างปีคณะ2558!W663</f>
        <v>87</v>
      </c>
      <c r="T133" s="9">
        <f>ออกระหว่างปีคณะ2558!X576+ออกระหว่างปีคณะ2558!X577+ออกระหว่างปีคณะ2558!X578+ออกระหว่างปีคณะ2558!X602+ออกระหว่างปีคณะ2558!X603+ออกระหว่างปีคณะ2558!X604+ออกระหว่างปีคณะ2558!X633+ออกระหว่างปีคณะ2558!X634+ออกระหว่างปีคณะ2558!X635+ออกระหว่างปีคณะ2558!X636+ออกระหว่างปีคณะ2558!X660+ออกระหว่างปีคณะ2558!X661+ออกระหว่างปีคณะ2558!X662+ออกระหว่างปีคณะ2558!X663</f>
        <v>185</v>
      </c>
      <c r="U133" s="9">
        <f>ออกระหว่างปีคณะ2558!Y576+ออกระหว่างปีคณะ2558!Y577+ออกระหว่างปีคณะ2558!Y578+ออกระหว่างปีคณะ2558!Y602+ออกระหว่างปีคณะ2558!Y603+ออกระหว่างปีคณะ2558!Y604+ออกระหว่างปีคณะ2558!Y633+ออกระหว่างปีคณะ2558!Y634+ออกระหว่างปีคณะ2558!Y635+ออกระหว่างปีคณะ2558!Y636+ออกระหว่างปีคณะ2558!Y660+ออกระหว่างปีคณะ2558!Y661+ออกระหว่างปีคณะ2558!Y662+ออกระหว่างปีคณะ2558!Y663</f>
        <v>129</v>
      </c>
      <c r="V133" s="9">
        <f>ออกระหว่างปีคณะ2558!Z576+ออกระหว่างปีคณะ2558!Z577+ออกระหว่างปีคณะ2558!Z578+ออกระหว่างปีคณะ2558!Z602+ออกระหว่างปีคณะ2558!Z603+ออกระหว่างปีคณะ2558!Z604+ออกระหว่างปีคณะ2558!Z633+ออกระหว่างปีคณะ2558!Z634+ออกระหว่างปีคณะ2558!Z635+ออกระหว่างปีคณะ2558!Z636+ออกระหว่างปีคณะ2558!Z660+ออกระหว่างปีคณะ2558!Z661+ออกระหว่างปีคณะ2558!Z662+ออกระหว่างปีคณะ2558!Z663</f>
        <v>201</v>
      </c>
      <c r="W133" s="9">
        <f>ออกระหว่างปีคณะ2558!AA576+ออกระหว่างปีคณะ2558!AA577+ออกระหว่างปีคณะ2558!AA578+ออกระหว่างปีคณะ2558!AA602+ออกระหว่างปีคณะ2558!AA603+ออกระหว่างปีคณะ2558!AA604+ออกระหว่างปีคณะ2558!AA633+ออกระหว่างปีคณะ2558!AA634+ออกระหว่างปีคณะ2558!AA635+ออกระหว่างปีคณะ2558!AA636+ออกระหว่างปีคณะ2558!AA660+ออกระหว่างปีคณะ2558!AA661+ออกระหว่างปีคณะ2558!AA662+ออกระหว่างปีคณะ2558!AA663</f>
        <v>330</v>
      </c>
      <c r="AA133" s="12"/>
    </row>
    <row r="134" spans="2:29" ht="21.75" x14ac:dyDescent="0.5">
      <c r="B134" s="8" t="s">
        <v>36</v>
      </c>
      <c r="C134" s="9">
        <f>ออกระหว่างปีคณะ2558!G574+ออกระหว่างปีคณะ2558!G575+ออกระหว่างปีคณะ2558!G601+ออกระหว่างปีคณะ2558!G632+ออกระหว่างปีคณะ2558!G659</f>
        <v>63</v>
      </c>
      <c r="D134" s="9">
        <f>ออกระหว่างปีคณะ2558!H574+ออกระหว่างปีคณะ2558!H575+ออกระหว่างปีคณะ2558!H601+ออกระหว่างปีคณะ2558!H632+ออกระหว่างปีคณะ2558!H659</f>
        <v>46</v>
      </c>
      <c r="E134" s="9">
        <f>ออกระหว่างปีคณะ2558!I574+ออกระหว่างปีคณะ2558!I575+ออกระหว่างปีคณะ2558!I601+ออกระหว่างปีคณะ2558!I632+ออกระหว่างปีคณะ2558!I659</f>
        <v>109</v>
      </c>
      <c r="F134" s="9">
        <f>ออกระหว่างปีคณะ2558!J574+ออกระหว่างปีคณะ2558!J575+ออกระหว่างปีคณะ2558!J601+ออกระหว่างปีคณะ2558!J632+ออกระหว่างปีคณะ2558!J659</f>
        <v>4</v>
      </c>
      <c r="G134" s="9">
        <f>ออกระหว่างปีคณะ2558!K574+ออกระหว่างปีคณะ2558!K575+ออกระหว่างปีคณะ2558!K601+ออกระหว่างปีคณะ2558!K632+ออกระหว่างปีคณะ2558!K659</f>
        <v>4</v>
      </c>
      <c r="H134" s="9"/>
      <c r="I134" s="9"/>
      <c r="J134" s="9">
        <f>ออกระหว่างปีคณะ2558!N574+ออกระหว่างปีคณะ2558!N575+ออกระหว่างปีคณะ2558!N601+ออกระหว่างปีคณะ2558!N632+ออกระหว่างปีคณะ2558!N659</f>
        <v>3</v>
      </c>
      <c r="K134" s="9">
        <f>ออกระหว่างปีคณะ2558!O574+ออกระหว่างปีคณะ2558!O575+ออกระหว่างปีคณะ2558!O601+ออกระหว่างปีคณะ2558!O632+ออกระหว่างปีคณะ2558!O659</f>
        <v>3</v>
      </c>
      <c r="L134" s="9">
        <f>ออกระหว่างปีคณะ2558!P574+ออกระหว่างปีคณะ2558!P575+ออกระหว่างปีคณะ2558!P601+ออกระหว่างปีคณะ2558!P632+ออกระหว่างปีคณะ2558!P659</f>
        <v>1</v>
      </c>
      <c r="M134" s="9"/>
      <c r="N134" s="9"/>
      <c r="O134" s="9"/>
      <c r="P134" s="9">
        <f>ออกระหว่างปีคณะ2558!T574+ออกระหว่างปีคณะ2558!T575+ออกระหว่างปีคณะ2558!T601+ออกระหว่างปีคณะ2558!T632+ออกระหว่างปีคณะ2558!T659</f>
        <v>16</v>
      </c>
      <c r="Q134" s="9">
        <f>ออกระหว่างปีคณะ2558!U574+ออกระหว่างปีคณะ2558!U575+ออกระหว่างปีคณะ2558!U601+ออกระหว่างปีคณะ2558!U632+ออกระหว่างปีคณะ2558!U659</f>
        <v>7</v>
      </c>
      <c r="R134" s="9">
        <f>ออกระหว่างปีคณะ2558!V574+ออกระหว่างปีคณะ2558!V575+ออกระหว่างปีคณะ2558!V601+ออกระหว่างปีคณะ2558!V632+ออกระหว่างปีคณะ2558!V659</f>
        <v>23</v>
      </c>
      <c r="S134" s="9">
        <f>ออกระหว่างปีคณะ2558!W574+ออกระหว่างปีคณะ2558!W575+ออกระหว่างปีคณะ2558!W601+ออกระหว่างปีคณะ2558!W632+ออกระหว่างปีคณะ2558!W659</f>
        <v>14</v>
      </c>
      <c r="T134" s="9">
        <f>ออกระหว่างปีคณะ2558!X574+ออกระหว่างปีคณะ2558!X575+ออกระหว่างปีคณะ2558!X601+ออกระหว่างปีคณะ2558!X632+ออกระหว่างปีคณะ2558!X659</f>
        <v>37</v>
      </c>
      <c r="U134" s="9">
        <f>ออกระหว่างปีคณะ2558!Y574+ออกระหว่างปีคณะ2558!Y575+ออกระหว่างปีคณะ2558!Y601+ออกระหว่างปีคณะ2558!Y632+ออกระหว่างปีคณะ2558!Y659</f>
        <v>41</v>
      </c>
      <c r="V134" s="9">
        <f>ออกระหว่างปีคณะ2558!Z574+ออกระหว่างปีคณะ2558!Z575+ออกระหว่างปีคณะ2558!Z601+ออกระหว่างปีคณะ2558!Z632+ออกระหว่างปีคณะ2558!Z659</f>
        <v>32</v>
      </c>
      <c r="W134" s="9">
        <f>ออกระหว่างปีคณะ2558!AA574+ออกระหว่างปีคณะ2558!AA575+ออกระหว่างปีคณะ2558!AA601+ออกระหว่างปีคณะ2558!AA632+ออกระหว่างปีคณะ2558!AA659</f>
        <v>73</v>
      </c>
    </row>
    <row r="135" spans="2:29" ht="21.75" x14ac:dyDescent="0.5">
      <c r="B135" s="8" t="s">
        <v>57</v>
      </c>
      <c r="C135" s="9">
        <f>ออกระหว่างปีคณะ2558!G250+ออกระหว่างปีคณะ2558!G251+ออกระหว่างปีคณะ2558!G252+ออกระหว่างปีคณะ2558!G272+ออกระหว่างปีคณะ2558!G273+ออกระหว่างปีคณะ2558!G274+ออกระหว่างปีคณะ2558!G275+ออกระหว่างปีคณะ2558!G286+ออกระหว่างปีคณะ2558!G287+ออกระหว่างปีคณะ2558!G288+ออกระหว่างปีคณะ2558!G310+ออกระหว่างปีคณะ2558!G311</f>
        <v>52</v>
      </c>
      <c r="D135" s="9">
        <f>ออกระหว่างปีคณะ2558!H250+ออกระหว่างปีคณะ2558!H251+ออกระหว่างปีคณะ2558!H252+ออกระหว่างปีคณะ2558!H272+ออกระหว่างปีคณะ2558!H273+ออกระหว่างปีคณะ2558!H274+ออกระหว่างปีคณะ2558!H275+ออกระหว่างปีคณะ2558!H286+ออกระหว่างปีคณะ2558!H287+ออกระหว่างปีคณะ2558!H288+ออกระหว่างปีคณะ2558!H310+ออกระหว่างปีคณะ2558!H311</f>
        <v>465</v>
      </c>
      <c r="E135" s="9">
        <f>ออกระหว่างปีคณะ2558!I250+ออกระหว่างปีคณะ2558!I251+ออกระหว่างปีคณะ2558!I252+ออกระหว่างปีคณะ2558!I272+ออกระหว่างปีคณะ2558!I273+ออกระหว่างปีคณะ2558!I274+ออกระหว่างปีคณะ2558!I275+ออกระหว่างปีคณะ2558!I286+ออกระหว่างปีคณะ2558!I287+ออกระหว่างปีคณะ2558!I288+ออกระหว่างปีคณะ2558!I310+ออกระหว่างปีคณะ2558!I311</f>
        <v>517</v>
      </c>
      <c r="F135" s="9">
        <f>ออกระหว่างปีคณะ2558!J250+ออกระหว่างปีคณะ2558!J251+ออกระหว่างปีคณะ2558!J252+ออกระหว่างปีคณะ2558!J272+ออกระหว่างปีคณะ2558!J273+ออกระหว่างปีคณะ2558!J274+ออกระหว่างปีคณะ2558!J275+ออกระหว่างปีคณะ2558!J286+ออกระหว่างปีคณะ2558!J287+ออกระหว่างปีคณะ2558!J288+ออกระหว่างปีคณะ2558!J310+ออกระหว่างปีคณะ2558!J311</f>
        <v>13</v>
      </c>
      <c r="G135" s="9">
        <f>ออกระหว่างปีคณะ2558!K250+ออกระหว่างปีคณะ2558!K251+ออกระหว่างปีคณะ2558!K252+ออกระหว่างปีคณะ2558!K272+ออกระหว่างปีคณะ2558!K273+ออกระหว่างปีคณะ2558!K274+ออกระหว่างปีคณะ2558!K275+ออกระหว่างปีคณะ2558!K286+ออกระหว่างปีคณะ2558!K287+ออกระหว่างปีคณะ2558!K288+ออกระหว่างปีคณะ2558!K310+ออกระหว่างปีคณะ2558!K311</f>
        <v>70</v>
      </c>
      <c r="H135" s="9">
        <f>ออกระหว่างปีคณะ2558!L250+ออกระหว่างปีคณะ2558!L251+ออกระหว่างปีคณะ2558!L252+ออกระหว่างปีคณะ2558!L272+ออกระหว่างปีคณะ2558!L273+ออกระหว่างปีคณะ2558!L274+ออกระหว่างปีคณะ2558!L275+ออกระหว่างปีคณะ2558!L286+ออกระหว่างปีคณะ2558!L287+ออกระหว่างปีคณะ2558!L288+ออกระหว่างปีคณะ2558!L310+ออกระหว่างปีคณะ2558!L311</f>
        <v>2</v>
      </c>
      <c r="I135" s="9">
        <f>ออกระหว่างปีคณะ2558!M250+ออกระหว่างปีคณะ2558!M251+ออกระหว่างปีคณะ2558!M252+ออกระหว่างปีคณะ2558!M272+ออกระหว่างปีคณะ2558!M273+ออกระหว่างปีคณะ2558!M274+ออกระหว่างปีคณะ2558!M275+ออกระหว่างปีคณะ2558!M286+ออกระหว่างปีคณะ2558!M287+ออกระหว่างปีคณะ2558!M288+ออกระหว่างปีคณะ2558!M310+ออกระหว่างปีคณะ2558!M311</f>
        <v>8</v>
      </c>
      <c r="J135" s="9"/>
      <c r="K135" s="9">
        <f>ออกระหว่างปีคณะ2558!O250+ออกระหว่างปีคณะ2558!O251+ออกระหว่างปีคณะ2558!O252+ออกระหว่างปีคณะ2558!O272+ออกระหว่างปีคณะ2558!O273+ออกระหว่างปีคณะ2558!O274+ออกระหว่างปีคณะ2558!O275+ออกระหว่างปีคณะ2558!O286+ออกระหว่างปีคณะ2558!O287+ออกระหว่างปีคณะ2558!O288+ออกระหว่างปีคณะ2558!O310+ออกระหว่างปีคณะ2558!O311</f>
        <v>2</v>
      </c>
      <c r="L135" s="9"/>
      <c r="M135" s="9"/>
      <c r="N135" s="9">
        <f>ออกระหว่างปีคณะ2558!R250+ออกระหว่างปีคณะ2558!R251+ออกระหว่างปีคณะ2558!R252+ออกระหว่างปีคณะ2558!R272+ออกระหว่างปีคณะ2558!R273+ออกระหว่างปีคณะ2558!R274+ออกระหว่างปีคณะ2558!R275+ออกระหว่างปีคณะ2558!R286+ออกระหว่างปีคณะ2558!R287+ออกระหว่างปีคณะ2558!R288+ออกระหว่างปีคณะ2558!R310+ออกระหว่างปีคณะ2558!R311</f>
        <v>3</v>
      </c>
      <c r="O135" s="9">
        <f>ออกระหว่างปีคณะ2558!S250+ออกระหว่างปีคณะ2558!S251+ออกระหว่างปีคณะ2558!S252+ออกระหว่างปีคณะ2558!S272+ออกระหว่างปีคณะ2558!S273+ออกระหว่างปีคณะ2558!S274+ออกระหว่างปีคณะ2558!S275+ออกระหว่างปีคณะ2558!S286+ออกระหว่างปีคณะ2558!S287+ออกระหว่างปีคณะ2558!S288+ออกระหว่างปีคณะ2558!S310+ออกระหว่างปีคณะ2558!S311</f>
        <v>7</v>
      </c>
      <c r="P135" s="9">
        <f>ออกระหว่างปีคณะ2558!T250+ออกระหว่างปีคณะ2558!T251+ออกระหว่างปีคณะ2558!T252+ออกระหว่างปีคณะ2558!T272+ออกระหว่างปีคณะ2558!T273+ออกระหว่างปีคณะ2558!T274+ออกระหว่างปีคณะ2558!T275+ออกระหว่างปีคณะ2558!T286+ออกระหว่างปีคณะ2558!T287+ออกระหว่างปีคณะ2558!T288+ออกระหว่างปีคณะ2558!T310+ออกระหว่างปีคณะ2558!T311</f>
        <v>5</v>
      </c>
      <c r="Q135" s="9">
        <f>ออกระหว่างปีคณะ2558!U250+ออกระหว่างปีคณะ2558!U251+ออกระหว่างปีคณะ2558!U252+ออกระหว่างปีคณะ2558!U272+ออกระหว่างปีคณะ2558!U273+ออกระหว่างปีคณะ2558!U274+ออกระหว่างปีคณะ2558!U275+ออกระหว่างปีคณะ2558!U286+ออกระหว่างปีคณะ2558!U287+ออกระหว่างปีคณะ2558!U288+ออกระหว่างปีคณะ2558!U310+ออกระหว่างปีคณะ2558!U311</f>
        <v>56</v>
      </c>
      <c r="R135" s="9">
        <f>ออกระหว่างปีคณะ2558!V250+ออกระหว่างปีคณะ2558!V251+ออกระหว่างปีคณะ2558!V252+ออกระหว่างปีคณะ2558!V272+ออกระหว่างปีคณะ2558!V273+ออกระหว่างปีคณะ2558!V274+ออกระหว่างปีคณะ2558!V275+ออกระหว่างปีคณะ2558!V286+ออกระหว่างปีคณะ2558!V287+ออกระหว่างปีคณะ2558!V288+ออกระหว่างปีคณะ2558!V310+ออกระหว่างปีคณะ2558!V311</f>
        <v>23</v>
      </c>
      <c r="S135" s="9">
        <f>ออกระหว่างปีคณะ2558!W250+ออกระหว่างปีคณะ2558!W251+ออกระหว่างปีคณะ2558!W252+ออกระหว่างปีคณะ2558!W272+ออกระหว่างปีคณะ2558!W273+ออกระหว่างปีคณะ2558!W274+ออกระหว่างปีคณะ2558!W275+ออกระหว่างปีคณะ2558!W286+ออกระหว่างปีคณะ2558!W287+ออกระหว่างปีคณะ2558!W288+ออกระหว่างปีคณะ2558!W310+ออกระหว่างปีคณะ2558!W311</f>
        <v>143</v>
      </c>
      <c r="T135" s="9">
        <f>ออกระหว่างปีคณะ2558!X250+ออกระหว่างปีคณะ2558!X251+ออกระหว่างปีคณะ2558!X252+ออกระหว่างปีคณะ2558!X272+ออกระหว่างปีคณะ2558!X273+ออกระหว่างปีคณะ2558!X274+ออกระหว่างปีคณะ2558!X275+ออกระหว่างปีคณะ2558!X286+ออกระหว่างปีคณะ2558!X287+ออกระหว่างปีคณะ2558!X288+ออกระหว่างปีคณะ2558!X310+ออกระหว่างปีคณะ2558!X311</f>
        <v>166</v>
      </c>
      <c r="U135" s="9">
        <f>ออกระหว่างปีคณะ2558!Y250+ออกระหว่างปีคณะ2558!Y251+ออกระหว่างปีคณะ2558!Y252+ออกระหว่างปีคณะ2558!Y272+ออกระหว่างปีคณะ2558!Y273+ออกระหว่างปีคณะ2558!Y274+ออกระหว่างปีคณะ2558!Y275+ออกระหว่างปีคณะ2558!Y286+ออกระหว่างปีคณะ2558!Y287+ออกระหว่างปีคณะ2558!Y288+ออกระหว่างปีคณะ2558!Y310+ออกระหว่างปีคณะ2558!Y311</f>
        <v>29</v>
      </c>
      <c r="V135" s="9">
        <f>ออกระหว่างปีคณะ2558!Z250+ออกระหว่างปีคณะ2558!Z251+ออกระหว่างปีคณะ2558!Z252+ออกระหว่างปีคณะ2558!Z272+ออกระหว่างปีคณะ2558!Z273+ออกระหว่างปีคณะ2558!Z274+ออกระหว่างปีคณะ2558!Z275+ออกระหว่างปีคณะ2558!Z286+ออกระหว่างปีคณะ2558!Z287+ออกระหว่างปีคณะ2558!Z288+ออกระหว่างปีคณะ2558!Z310+ออกระหว่างปีคณะ2558!Z311</f>
        <v>322</v>
      </c>
      <c r="W135" s="9">
        <f>ออกระหว่างปีคณะ2558!AA250+ออกระหว่างปีคณะ2558!AA251+ออกระหว่างปีคณะ2558!AA252+ออกระหว่างปีคณะ2558!AA272+ออกระหว่างปีคณะ2558!AA273+ออกระหว่างปีคณะ2558!AA274+ออกระหว่างปีคณะ2558!AA275+ออกระหว่างปีคณะ2558!AA286+ออกระหว่างปีคณะ2558!AA287+ออกระหว่างปีคณะ2558!AA288+ออกระหว่างปีคณะ2558!AA310+ออกระหว่างปีคณะ2558!AA311</f>
        <v>351</v>
      </c>
      <c r="AA135" s="13"/>
    </row>
    <row r="136" spans="2:29" ht="21.75" x14ac:dyDescent="0.5">
      <c r="B136" s="8" t="s">
        <v>100</v>
      </c>
      <c r="C136" s="9">
        <f>ออกระหว่างปีคณะ2558!G715+ออกระหว่างปีคณะ2558!G716+ออกระหว่างปีคณะ2558!G717+ออกระหว่างปีคณะ2558!G718+ออกระหว่างปีคณะ2558!G719+ออกระหว่างปีคณะ2558!G738+ออกระหว่างปีคณะ2558!G739+ออกระหว่างปีคณะ2558!G745+ออกระหว่างปีคณะ2558!G746+ออกระหว่างปีคณะ2558!G747+ออกระหว่างปีคณะ2558!G748+ออกระหว่างปีคณะ2558!G767+ออกระหว่างปีคณะ2558!G768+ออกระหว่างปีคณะ2558!G774+ออกระหว่างปีคณะ2558!G775+ออกระหว่างปีคณะ2558!G776+ออกระหว่างปีคณะ2558!G777+ออกระหว่างปีคณะ2558!G796+ออกระหว่างปีคณะ2558!G797+ออกระหว่างปีคณะ2558!G798</f>
        <v>224</v>
      </c>
      <c r="D136" s="9">
        <f>ออกระหว่างปีคณะ2558!H715+ออกระหว่างปีคณะ2558!H716+ออกระหว่างปีคณะ2558!H717+ออกระหว่างปีคณะ2558!H718+ออกระหว่างปีคณะ2558!H719+ออกระหว่างปีคณะ2558!H738+ออกระหว่างปีคณะ2558!H739+ออกระหว่างปีคณะ2558!H745+ออกระหว่างปีคณะ2558!H746+ออกระหว่างปีคณะ2558!H747+ออกระหว่างปีคณะ2558!H748+ออกระหว่างปีคณะ2558!H767+ออกระหว่างปีคณะ2558!H768+ออกระหว่างปีคณะ2558!H774+ออกระหว่างปีคณะ2558!H775+ออกระหว่างปีคณะ2558!H776+ออกระหว่างปีคณะ2558!H777+ออกระหว่างปีคณะ2558!H796+ออกระหว่างปีคณะ2558!H797+ออกระหว่างปีคณะ2558!H798</f>
        <v>76</v>
      </c>
      <c r="E136" s="9">
        <f>ออกระหว่างปีคณะ2558!I715+ออกระหว่างปีคณะ2558!I716+ออกระหว่างปีคณะ2558!I717+ออกระหว่างปีคณะ2558!I718+ออกระหว่างปีคณะ2558!I719+ออกระหว่างปีคณะ2558!I738+ออกระหว่างปีคณะ2558!I739+ออกระหว่างปีคณะ2558!I745+ออกระหว่างปีคณะ2558!I746+ออกระหว่างปีคณะ2558!I747+ออกระหว่างปีคณะ2558!I748+ออกระหว่างปีคณะ2558!I767+ออกระหว่างปีคณะ2558!I768+ออกระหว่างปีคณะ2558!I774+ออกระหว่างปีคณะ2558!I775+ออกระหว่างปีคณะ2558!I776+ออกระหว่างปีคณะ2558!I777+ออกระหว่างปีคณะ2558!I796+ออกระหว่างปีคณะ2558!I797+ออกระหว่างปีคณะ2558!I798</f>
        <v>300</v>
      </c>
      <c r="F136" s="9">
        <f>ออกระหว่างปีคณะ2558!J715+ออกระหว่างปีคณะ2558!J716+ออกระหว่างปีคณะ2558!J717+ออกระหว่างปีคณะ2558!J718+ออกระหว่างปีคณะ2558!J719+ออกระหว่างปีคณะ2558!J738+ออกระหว่างปีคณะ2558!J739+ออกระหว่างปีคณะ2558!J745+ออกระหว่างปีคณะ2558!J746+ออกระหว่างปีคณะ2558!J747+ออกระหว่างปีคณะ2558!J748+ออกระหว่างปีคณะ2558!J767+ออกระหว่างปีคณะ2558!J768+ออกระหว่างปีคณะ2558!J774+ออกระหว่างปีคณะ2558!J775+ออกระหว่างปีคณะ2558!J776+ออกระหว่างปีคณะ2558!J777+ออกระหว่างปีคณะ2558!J796+ออกระหว่างปีคณะ2558!J797+ออกระหว่างปีคณะ2558!J798</f>
        <v>64</v>
      </c>
      <c r="G136" s="9">
        <f>ออกระหว่างปีคณะ2558!K715+ออกระหว่างปีคณะ2558!K716+ออกระหว่างปีคณะ2558!K717+ออกระหว่างปีคณะ2558!K718+ออกระหว่างปีคณะ2558!K719+ออกระหว่างปีคณะ2558!K738+ออกระหว่างปีคณะ2558!K739+ออกระหว่างปีคณะ2558!K745+ออกระหว่างปีคณะ2558!K746+ออกระหว่างปีคณะ2558!K747+ออกระหว่างปีคณะ2558!K748+ออกระหว่างปีคณะ2558!K767+ออกระหว่างปีคณะ2558!K768+ออกระหว่างปีคณะ2558!K774+ออกระหว่างปีคณะ2558!K775+ออกระหว่างปีคณะ2558!K776+ออกระหว่างปีคณะ2558!K777+ออกระหว่างปีคณะ2558!K796+ออกระหว่างปีคณะ2558!K797+ออกระหว่างปีคณะ2558!K798</f>
        <v>11</v>
      </c>
      <c r="H136" s="9">
        <f>ออกระหว่างปีคณะ2558!L715+ออกระหว่างปีคณะ2558!L716+ออกระหว่างปีคณะ2558!L717+ออกระหว่างปีคณะ2558!L718+ออกระหว่างปีคณะ2558!L719+ออกระหว่างปีคณะ2558!L738+ออกระหว่างปีคณะ2558!L739+ออกระหว่างปีคณะ2558!L745+ออกระหว่างปีคณะ2558!L746+ออกระหว่างปีคณะ2558!L747+ออกระหว่างปีคณะ2558!L748+ออกระหว่างปีคณะ2558!L767+ออกระหว่างปีคณะ2558!L768+ออกระหว่างปีคณะ2558!L774+ออกระหว่างปีคณะ2558!L775+ออกระหว่างปีคณะ2558!L776+ออกระหว่างปีคณะ2558!L777+ออกระหว่างปีคณะ2558!L796+ออกระหว่างปีคณะ2558!L797+ออกระหว่างปีคณะ2558!L798</f>
        <v>4</v>
      </c>
      <c r="I136" s="9">
        <f>ออกระหว่างปีคณะ2558!M715+ออกระหว่างปีคณะ2558!M716+ออกระหว่างปีคณะ2558!M717+ออกระหว่างปีคณะ2558!M718+ออกระหว่างปีคณะ2558!M719+ออกระหว่างปีคณะ2558!M738+ออกระหว่างปีคณะ2558!M739+ออกระหว่างปีคณะ2558!M745+ออกระหว่างปีคณะ2558!M746+ออกระหว่างปีคณะ2558!M747+ออกระหว่างปีคณะ2558!M748+ออกระหว่างปีคณะ2558!M767+ออกระหว่างปีคณะ2558!M768+ออกระหว่างปีคณะ2558!M774+ออกระหว่างปีคณะ2558!M775+ออกระหว่างปีคณะ2558!M776+ออกระหว่างปีคณะ2558!M777+ออกระหว่างปีคณะ2558!M796+ออกระหว่างปีคณะ2558!M797+ออกระหว่างปีคณะ2558!M798</f>
        <v>1</v>
      </c>
      <c r="J136" s="9">
        <f>ออกระหว่างปีคณะ2558!N715+ออกระหว่างปีคณะ2558!N716+ออกระหว่างปีคณะ2558!N717+ออกระหว่างปีคณะ2558!N718+ออกระหว่างปีคณะ2558!N719+ออกระหว่างปีคณะ2558!N738+ออกระหว่างปีคณะ2558!N739+ออกระหว่างปีคณะ2558!N745+ออกระหว่างปีคณะ2558!N746+ออกระหว่างปีคณะ2558!N747+ออกระหว่างปีคณะ2558!N748+ออกระหว่างปีคณะ2558!N767+ออกระหว่างปีคณะ2558!N768+ออกระหว่างปีคณะ2558!N774+ออกระหว่างปีคณะ2558!N775+ออกระหว่างปีคณะ2558!N776+ออกระหว่างปีคณะ2558!N777+ออกระหว่างปีคณะ2558!N796+ออกระหว่างปีคณะ2558!N797+ออกระหว่างปีคณะ2558!N798</f>
        <v>1</v>
      </c>
      <c r="K136" s="9">
        <f>ออกระหว่างปีคณะ2558!O715+ออกระหว่างปีคณะ2558!O716+ออกระหว่างปีคณะ2558!O717+ออกระหว่างปีคณะ2558!O718+ออกระหว่างปีคณะ2558!O719+ออกระหว่างปีคณะ2558!O738+ออกระหว่างปีคณะ2558!O739+ออกระหว่างปีคณะ2558!O745+ออกระหว่างปีคณะ2558!O746+ออกระหว่างปีคณะ2558!O747+ออกระหว่างปีคณะ2558!O748+ออกระหว่างปีคณะ2558!O767+ออกระหว่างปีคณะ2558!O768+ออกระหว่างปีคณะ2558!O774+ออกระหว่างปีคณะ2558!O775+ออกระหว่างปีคณะ2558!O776+ออกระหว่างปีคณะ2558!O777+ออกระหว่างปีคณะ2558!O796+ออกระหว่างปีคณะ2558!O797+ออกระหว่างปีคณะ2558!O798</f>
        <v>1</v>
      </c>
      <c r="L136" s="9">
        <f>ออกระหว่างปีคณะ2558!P715+ออกระหว่างปีคณะ2558!P716+ออกระหว่างปีคณะ2558!P717+ออกระหว่างปีคณะ2558!P718+ออกระหว่างปีคณะ2558!P719+ออกระหว่างปีคณะ2558!P738+ออกระหว่างปีคณะ2558!P739+ออกระหว่างปีคณะ2558!P745+ออกระหว่างปีคณะ2558!P746+ออกระหว่างปีคณะ2558!P747+ออกระหว่างปีคณะ2558!P748+ออกระหว่างปีคณะ2558!P767+ออกระหว่างปีคณะ2558!P768+ออกระหว่างปีคณะ2558!P774+ออกระหว่างปีคณะ2558!P775+ออกระหว่างปีคณะ2558!P776+ออกระหว่างปีคณะ2558!P777+ออกระหว่างปีคณะ2558!P796+ออกระหว่างปีคณะ2558!P797+ออกระหว่างปีคณะ2558!P798</f>
        <v>1</v>
      </c>
      <c r="M136" s="9">
        <f>ออกระหว่างปีคณะ2558!Q715+ออกระหว่างปีคณะ2558!Q716+ออกระหว่างปีคณะ2558!Q717+ออกระหว่างปีคณะ2558!Q718+ออกระหว่างปีคณะ2558!Q719+ออกระหว่างปีคณะ2558!Q738+ออกระหว่างปีคณะ2558!Q739+ออกระหว่างปีคณะ2558!Q745+ออกระหว่างปีคณะ2558!Q746+ออกระหว่างปีคณะ2558!Q747+ออกระหว่างปีคณะ2558!Q748+ออกระหว่างปีคณะ2558!Q767+ออกระหว่างปีคณะ2558!Q768+ออกระหว่างปีคณะ2558!Q774+ออกระหว่างปีคณะ2558!Q775+ออกระหว่างปีคณะ2558!Q776+ออกระหว่างปีคณะ2558!Q777+ออกระหว่างปีคณะ2558!Q796+ออกระหว่างปีคณะ2558!Q797+ออกระหว่างปีคณะ2558!Q798</f>
        <v>2</v>
      </c>
      <c r="N136" s="9">
        <f>ออกระหว่างปีคณะ2558!R715+ออกระหว่างปีคณะ2558!R716+ออกระหว่างปีคณะ2558!R717+ออกระหว่างปีคณะ2558!R718+ออกระหว่างปีคณะ2558!R719+ออกระหว่างปีคณะ2558!R738+ออกระหว่างปีคณะ2558!R739+ออกระหว่างปีคณะ2558!R745+ออกระหว่างปีคณะ2558!R746+ออกระหว่างปีคณะ2558!R747+ออกระหว่างปีคณะ2558!R748+ออกระหว่างปีคณะ2558!R767+ออกระหว่างปีคณะ2558!R768+ออกระหว่างปีคณะ2558!R774+ออกระหว่างปีคณะ2558!R775+ออกระหว่างปีคณะ2558!R776+ออกระหว่างปีคณะ2558!R777+ออกระหว่างปีคณะ2558!R796+ออกระหว่างปีคณะ2558!R797+ออกระหว่างปีคณะ2558!R798</f>
        <v>1</v>
      </c>
      <c r="O136" s="9">
        <f>ออกระหว่างปีคณะ2558!S715+ออกระหว่างปีคณะ2558!S716+ออกระหว่างปีคณะ2558!S717+ออกระหว่างปีคณะ2558!S718+ออกระหว่างปีคณะ2558!S719+ออกระหว่างปีคณะ2558!S738+ออกระหว่างปีคณะ2558!S739+ออกระหว่างปีคณะ2558!S745+ออกระหว่างปีคณะ2558!S746+ออกระหว่างปีคณะ2558!S747+ออกระหว่างปีคณะ2558!S748+ออกระหว่างปีคณะ2558!S767+ออกระหว่างปีคณะ2558!S768+ออกระหว่างปีคณะ2558!S774+ออกระหว่างปีคณะ2558!S775+ออกระหว่างปีคณะ2558!S776+ออกระหว่างปีคณะ2558!S777+ออกระหว่างปีคณะ2558!S796+ออกระหว่างปีคณะ2558!S797+ออกระหว่างปีคณะ2558!S798</f>
        <v>1</v>
      </c>
      <c r="P136" s="9">
        <f>ออกระหว่างปีคณะ2558!T715+ออกระหว่างปีคณะ2558!T716+ออกระหว่างปีคณะ2558!T717+ออกระหว่างปีคณะ2558!T718+ออกระหว่างปีคณะ2558!T719+ออกระหว่างปีคณะ2558!T738+ออกระหว่างปีคณะ2558!T739+ออกระหว่างปีคณะ2558!T745+ออกระหว่างปีคณะ2558!T746+ออกระหว่างปีคณะ2558!T747+ออกระหว่างปีคณะ2558!T748+ออกระหว่างปีคณะ2558!T767+ออกระหว่างปีคณะ2558!T768+ออกระหว่างปีคณะ2558!T774+ออกระหว่างปีคณะ2558!T775+ออกระหว่างปีคณะ2558!T776+ออกระหว่างปีคณะ2558!T777+ออกระหว่างปีคณะ2558!T796+ออกระหว่างปีคณะ2558!T797+ออกระหว่างปีคณะ2558!T798</f>
        <v>56</v>
      </c>
      <c r="Q136" s="9">
        <f>ออกระหว่างปีคณะ2558!U715+ออกระหว่างปีคณะ2558!U716+ออกระหว่างปีคณะ2558!U717+ออกระหว่างปีคณะ2558!U718+ออกระหว่างปีคณะ2558!U719+ออกระหว่างปีคณะ2558!U738+ออกระหว่างปีคณะ2558!U739+ออกระหว่างปีคณะ2558!U745+ออกระหว่างปีคณะ2558!U746+ออกระหว่างปีคณะ2558!U747+ออกระหว่างปีคณะ2558!U748+ออกระหว่างปีคณะ2558!U767+ออกระหว่างปีคณะ2558!U768+ออกระหว่างปีคณะ2558!U774+ออกระหว่างปีคณะ2558!U775+ออกระหว่างปีคณะ2558!U776+ออกระหว่างปีคณะ2558!U777+ออกระหว่างปีคณะ2558!U796+ออกระหว่างปีคณะ2558!U797+ออกระหว่างปีคณะ2558!U798</f>
        <v>12</v>
      </c>
      <c r="R136" s="9">
        <f>ออกระหว่างปีคณะ2558!V715+ออกระหว่างปีคณะ2558!V716+ออกระหว่างปีคณะ2558!V717+ออกระหว่างปีคณะ2558!V718+ออกระหว่างปีคณะ2558!V719+ออกระหว่างปีคณะ2558!V738+ออกระหว่างปีคณะ2558!V739+ออกระหว่างปีคณะ2558!V745+ออกระหว่างปีคณะ2558!V746+ออกระหว่างปีคณะ2558!V747+ออกระหว่างปีคณะ2558!V748+ออกระหว่างปีคณะ2558!V767+ออกระหว่างปีคณะ2558!V768+ออกระหว่างปีคณะ2558!V774+ออกระหว่างปีคณะ2558!V775+ออกระหว่างปีคณะ2558!V776+ออกระหว่างปีคณะ2558!V777+ออกระหว่างปีคณะ2558!V796+ออกระหว่างปีคณะ2558!V797+ออกระหว่างปีคณะ2558!V798</f>
        <v>126</v>
      </c>
      <c r="S136" s="9">
        <f>ออกระหว่างปีคณะ2558!W715+ออกระหว่างปีคณะ2558!W716+ออกระหว่างปีคณะ2558!W717+ออกระหว่างปีคณะ2558!W718+ออกระหว่างปีคณะ2558!W719+ออกระหว่างปีคณะ2558!W738+ออกระหว่างปีคณะ2558!W739+ออกระหว่างปีคณะ2558!W745+ออกระหว่างปีคณะ2558!W746+ออกระหว่างปีคณะ2558!W747+ออกระหว่างปีคณะ2558!W748+ออกระหว่างปีคณะ2558!W767+ออกระหว่างปีคณะ2558!W768+ออกระหว่างปีคณะ2558!W774+ออกระหว่างปีคณะ2558!W775+ออกระหว่างปีคณะ2558!W776+ออกระหว่างปีคณะ2558!W777+ออกระหว่างปีคณะ2558!W796+ออกระหว่างปีคณะ2558!W797+ออกระหว่างปีคณะ2558!W798</f>
        <v>26</v>
      </c>
      <c r="T136" s="9">
        <f>ออกระหว่างปีคณะ2558!X715+ออกระหว่างปีคณะ2558!X716+ออกระหว่างปีคณะ2558!X717+ออกระหว่างปีคณะ2558!X718+ออกระหว่างปีคณะ2558!X719+ออกระหว่างปีคณะ2558!X738+ออกระหว่างปีคณะ2558!X739+ออกระหว่างปีคณะ2558!X745+ออกระหว่างปีคณะ2558!X746+ออกระหว่างปีคณะ2558!X747+ออกระหว่างปีคณะ2558!X748+ออกระหว่างปีคณะ2558!X767+ออกระหว่างปีคณะ2558!X768+ออกระหว่างปีคณะ2558!X774+ออกระหว่างปีคณะ2558!X775+ออกระหว่างปีคณะ2558!X776+ออกระหว่างปีคณะ2558!X777+ออกระหว่างปีคณะ2558!X796+ออกระหว่างปีคณะ2558!X797+ออกระหว่างปีคณะ2558!X798</f>
        <v>152</v>
      </c>
      <c r="U136" s="9">
        <f>ออกระหว่างปีคณะ2558!Y715+ออกระหว่างปีคณะ2558!Y716+ออกระหว่างปีคณะ2558!Y717+ออกระหว่างปีคณะ2558!Y718+ออกระหว่างปีคณะ2558!Y719+ออกระหว่างปีคณะ2558!Y738+ออกระหว่างปีคณะ2558!Y739+ออกระหว่างปีคณะ2558!Y745+ออกระหว่างปีคณะ2558!Y746+ออกระหว่างปีคณะ2558!Y747+ออกระหว่างปีคณะ2558!Y748+ออกระหว่างปีคณะ2558!Y767+ออกระหว่างปีคณะ2558!Y768+ออกระหว่างปีคณะ2558!Y774+ออกระหว่างปีคณะ2558!Y775+ออกระหว่างปีคณะ2558!Y776+ออกระหว่างปีคณะ2558!Y777+ออกระหว่างปีคณะ2558!Y796+ออกระหว่างปีคณะ2558!Y797+ออกระหว่างปีคณะ2558!Y798</f>
        <v>99</v>
      </c>
      <c r="V136" s="9">
        <f>ออกระหว่างปีคณะ2558!Z715+ออกระหว่างปีคณะ2558!Z716+ออกระหว่างปีคณะ2558!Z717+ออกระหว่างปีคณะ2558!Z718+ออกระหว่างปีคณะ2558!Z719+ออกระหว่างปีคณะ2558!Z738+ออกระหว่างปีคณะ2558!Z739+ออกระหว่างปีคณะ2558!Z745+ออกระหว่างปีคณะ2558!Z746+ออกระหว่างปีคณะ2558!Z747+ออกระหว่างปีคณะ2558!Z748+ออกระหว่างปีคณะ2558!Z767+ออกระหว่างปีคณะ2558!Z768+ออกระหว่างปีคณะ2558!Z774+ออกระหว่างปีคณะ2558!Z775+ออกระหว่างปีคณะ2558!Z776+ออกระหว่างปีคณะ2558!Z777+ออกระหว่างปีคณะ2558!Z796+ออกระหว่างปีคณะ2558!Z797+ออกระหว่างปีคณะ2558!Z798</f>
        <v>52</v>
      </c>
      <c r="W136" s="9">
        <f>ออกระหว่างปีคณะ2558!AA715+ออกระหว่างปีคณะ2558!AA716+ออกระหว่างปีคณะ2558!AA717+ออกระหว่างปีคณะ2558!AA718+ออกระหว่างปีคณะ2558!AA719+ออกระหว่างปีคณะ2558!AA738+ออกระหว่างปีคณะ2558!AA739+ออกระหว่างปีคณะ2558!AA745+ออกระหว่างปีคณะ2558!AA746+ออกระหว่างปีคณะ2558!AA747+ออกระหว่างปีคณะ2558!AA748+ออกระหว่างปีคณะ2558!AA767+ออกระหว่างปีคณะ2558!AA768+ออกระหว่างปีคณะ2558!AA774+ออกระหว่างปีคณะ2558!AA775+ออกระหว่างปีคณะ2558!AA776+ออกระหว่างปีคณะ2558!AA777+ออกระหว่างปีคณะ2558!AA796+ออกระหว่างปีคณะ2558!AA797+ออกระหว่างปีคณะ2558!AA798</f>
        <v>151</v>
      </c>
    </row>
    <row r="137" spans="2:29" ht="21.75" x14ac:dyDescent="0.5">
      <c r="B137" s="9" t="s">
        <v>48</v>
      </c>
      <c r="C137" s="9">
        <f t="shared" ref="C137:W137" si="34">SUM(C124,C125,C126,C127,C128,C129,C130,C131,C132,C133,C134,C135,C136)</f>
        <v>3783</v>
      </c>
      <c r="D137" s="9">
        <f t="shared" si="34"/>
        <v>7231</v>
      </c>
      <c r="E137" s="9">
        <f t="shared" si="34"/>
        <v>11014</v>
      </c>
      <c r="F137" s="9">
        <f t="shared" si="34"/>
        <v>581</v>
      </c>
      <c r="G137" s="9">
        <f t="shared" si="34"/>
        <v>1395</v>
      </c>
      <c r="H137" s="9">
        <f t="shared" si="34"/>
        <v>69</v>
      </c>
      <c r="I137" s="9">
        <f t="shared" si="34"/>
        <v>74</v>
      </c>
      <c r="J137" s="9">
        <f t="shared" si="34"/>
        <v>56</v>
      </c>
      <c r="K137" s="9">
        <f t="shared" si="34"/>
        <v>92</v>
      </c>
      <c r="L137" s="9">
        <f t="shared" si="34"/>
        <v>40</v>
      </c>
      <c r="M137" s="9">
        <f t="shared" si="34"/>
        <v>77</v>
      </c>
      <c r="N137" s="9">
        <f t="shared" si="34"/>
        <v>65</v>
      </c>
      <c r="O137" s="9">
        <f t="shared" si="34"/>
        <v>104</v>
      </c>
      <c r="P137" s="9">
        <f t="shared" si="34"/>
        <v>818</v>
      </c>
      <c r="Q137" s="9">
        <f t="shared" si="34"/>
        <v>846</v>
      </c>
      <c r="R137" s="9">
        <f t="shared" si="34"/>
        <v>1589</v>
      </c>
      <c r="S137" s="9">
        <f t="shared" si="34"/>
        <v>2514</v>
      </c>
      <c r="T137" s="9">
        <f t="shared" si="34"/>
        <v>4103</v>
      </c>
      <c r="U137" s="9">
        <f t="shared" si="34"/>
        <v>2234</v>
      </c>
      <c r="V137" s="9">
        <f t="shared" si="34"/>
        <v>4794</v>
      </c>
      <c r="W137" s="9">
        <f t="shared" si="34"/>
        <v>7028</v>
      </c>
    </row>
    <row r="138" spans="2:29" ht="21.75" x14ac:dyDescent="0.5">
      <c r="B138" s="11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AA138" s="13"/>
    </row>
    <row r="139" spans="2:29" ht="21.75" x14ac:dyDescent="0.5">
      <c r="B139" s="11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</row>
    <row r="140" spans="2:29" ht="21.75" x14ac:dyDescent="0.5">
      <c r="B140" s="11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13"/>
      <c r="AA140" s="13"/>
      <c r="AC140" s="13"/>
    </row>
    <row r="141" spans="2:29" ht="21.75" x14ac:dyDescent="0.5">
      <c r="B141" s="11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</row>
    <row r="142" spans="2:29" ht="21.75" x14ac:dyDescent="0.5">
      <c r="B142" s="219" t="s">
        <v>293</v>
      </c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</row>
    <row r="143" spans="2:29" ht="21.75" x14ac:dyDescent="0.5">
      <c r="B143" s="220" t="s">
        <v>98</v>
      </c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</row>
    <row r="144" spans="2:29" ht="21.75" x14ac:dyDescent="0.5">
      <c r="B144" s="221" t="s">
        <v>6</v>
      </c>
      <c r="C144" s="224" t="s">
        <v>7</v>
      </c>
      <c r="D144" s="225"/>
      <c r="E144" s="226"/>
      <c r="F144" s="230" t="s">
        <v>8</v>
      </c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2"/>
      <c r="U144" s="233" t="s">
        <v>9</v>
      </c>
      <c r="V144" s="234"/>
      <c r="W144" s="234"/>
    </row>
    <row r="145" spans="2:23" ht="21.75" x14ac:dyDescent="0.2">
      <c r="B145" s="222"/>
      <c r="C145" s="227"/>
      <c r="D145" s="228"/>
      <c r="E145" s="229"/>
      <c r="F145" s="233" t="s">
        <v>13</v>
      </c>
      <c r="G145" s="233"/>
      <c r="H145" s="233" t="s">
        <v>14</v>
      </c>
      <c r="I145" s="233"/>
      <c r="J145" s="235" t="s">
        <v>174</v>
      </c>
      <c r="K145" s="235"/>
      <c r="L145" s="216" t="s">
        <v>175</v>
      </c>
      <c r="M145" s="217"/>
      <c r="N145" s="233" t="s">
        <v>94</v>
      </c>
      <c r="O145" s="233"/>
      <c r="P145" s="233" t="s">
        <v>95</v>
      </c>
      <c r="Q145" s="233"/>
      <c r="R145" s="236" t="s">
        <v>12</v>
      </c>
      <c r="S145" s="237"/>
      <c r="T145" s="238"/>
      <c r="U145" s="234"/>
      <c r="V145" s="234"/>
      <c r="W145" s="234"/>
    </row>
    <row r="146" spans="2:23" ht="21.75" x14ac:dyDescent="0.2">
      <c r="B146" s="223"/>
      <c r="C146" s="132" t="s">
        <v>10</v>
      </c>
      <c r="D146" s="132" t="s">
        <v>11</v>
      </c>
      <c r="E146" s="132" t="s">
        <v>12</v>
      </c>
      <c r="F146" s="132" t="s">
        <v>10</v>
      </c>
      <c r="G146" s="132" t="s">
        <v>11</v>
      </c>
      <c r="H146" s="132" t="s">
        <v>10</v>
      </c>
      <c r="I146" s="132" t="s">
        <v>11</v>
      </c>
      <c r="J146" s="133" t="s">
        <v>10</v>
      </c>
      <c r="K146" s="133" t="s">
        <v>11</v>
      </c>
      <c r="L146" s="133" t="s">
        <v>10</v>
      </c>
      <c r="M146" s="133" t="s">
        <v>11</v>
      </c>
      <c r="N146" s="132" t="s">
        <v>10</v>
      </c>
      <c r="O146" s="132" t="s">
        <v>11</v>
      </c>
      <c r="P146" s="132" t="s">
        <v>10</v>
      </c>
      <c r="Q146" s="132" t="s">
        <v>11</v>
      </c>
      <c r="R146" s="132" t="s">
        <v>10</v>
      </c>
      <c r="S146" s="132" t="s">
        <v>11</v>
      </c>
      <c r="T146" s="132" t="s">
        <v>12</v>
      </c>
      <c r="U146" s="132" t="s">
        <v>10</v>
      </c>
      <c r="V146" s="132" t="s">
        <v>11</v>
      </c>
      <c r="W146" s="132" t="s">
        <v>12</v>
      </c>
    </row>
    <row r="147" spans="2:23" ht="21.75" x14ac:dyDescent="0.5">
      <c r="B147" s="8" t="s">
        <v>16</v>
      </c>
      <c r="C147" s="9">
        <f>SUM(ออกระหว่างปีคณะ2558!G231)</f>
        <v>46</v>
      </c>
      <c r="D147" s="9">
        <f>SUM(ออกระหว่างปีคณะ2558!H231)</f>
        <v>155</v>
      </c>
      <c r="E147" s="9">
        <f>SUM(ออกระหว่างปีคณะ2558!I231)</f>
        <v>201</v>
      </c>
      <c r="F147" s="9">
        <f>SUM(ออกระหว่างปีคณะ2558!J231)</f>
        <v>9</v>
      </c>
      <c r="G147" s="9">
        <f>SUM(ออกระหว่างปีคณะ2558!K231)</f>
        <v>26</v>
      </c>
      <c r="H147" s="9"/>
      <c r="I147" s="9"/>
      <c r="J147" s="9"/>
      <c r="K147" s="9"/>
      <c r="L147" s="9"/>
      <c r="M147" s="9"/>
      <c r="N147" s="9"/>
      <c r="O147" s="9"/>
      <c r="P147" s="9">
        <f>SUM(ออกระหว่างปีคณะ2558!T231)</f>
        <v>7</v>
      </c>
      <c r="Q147" s="9">
        <f>SUM(ออกระหว่างปีคณะ2558!U231)</f>
        <v>45</v>
      </c>
      <c r="R147" s="9">
        <f>SUM(ออกระหว่างปีคณะ2558!V231)</f>
        <v>16</v>
      </c>
      <c r="S147" s="9">
        <f>SUM(ออกระหว่างปีคณะ2558!W231)</f>
        <v>71</v>
      </c>
      <c r="T147" s="9">
        <f>SUM(ออกระหว่างปีคณะ2558!X231)</f>
        <v>87</v>
      </c>
      <c r="U147" s="9">
        <f>SUM(ออกระหว่างปีคณะ2558!Y231)</f>
        <v>30</v>
      </c>
      <c r="V147" s="9">
        <f>SUM(ออกระหว่างปีคณะ2558!Z231)</f>
        <v>84</v>
      </c>
      <c r="W147" s="9">
        <f>SUM(ออกระหว่างปีคณะ2558!AA231)</f>
        <v>114</v>
      </c>
    </row>
    <row r="148" spans="2:23" ht="21.75" x14ac:dyDescent="0.5">
      <c r="B148" s="8" t="s">
        <v>22</v>
      </c>
      <c r="C148" s="9">
        <f>SUM(ออกระหว่างปีคณะ2558!G340)</f>
        <v>15</v>
      </c>
      <c r="D148" s="9">
        <f>SUM(ออกระหว่างปีคณะ2558!H340)</f>
        <v>4</v>
      </c>
      <c r="E148" s="9">
        <f>SUM(ออกระหว่างปีคณะ2558!I340)</f>
        <v>19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>
        <f>SUM(ออกระหว่างปีคณะ2558!Y340)</f>
        <v>13</v>
      </c>
      <c r="V148" s="9">
        <f>SUM(ออกระหว่างปีคณะ2558!Z340)</f>
        <v>3</v>
      </c>
      <c r="W148" s="9">
        <f>SUM(ออกระหว่างปีคณะ2558!AA340)</f>
        <v>16</v>
      </c>
    </row>
    <row r="149" spans="2:23" ht="21.75" x14ac:dyDescent="0.5">
      <c r="B149" s="8" t="s">
        <v>26</v>
      </c>
      <c r="C149" s="9">
        <f>ออกระหว่างปีคณะ2558!G539-สรุปออกระหว่างปี2558!C151</f>
        <v>59</v>
      </c>
      <c r="D149" s="9">
        <f>ออกระหว่างปีคณะ2558!H539-สรุปออกระหว่างปี2558!D151</f>
        <v>152</v>
      </c>
      <c r="E149" s="9">
        <f>ออกระหว่างปีคณะ2558!I539-สรุปออกระหว่างปี2558!E151</f>
        <v>211</v>
      </c>
      <c r="F149" s="9">
        <f>ออกระหว่างปีคณะ2558!J539-สรุปออกระหว่างปี2558!F151</f>
        <v>13</v>
      </c>
      <c r="G149" s="9">
        <f>ออกระหว่างปีคณะ2558!K539-สรุปออกระหว่างปี2558!G151</f>
        <v>35</v>
      </c>
      <c r="H149" s="9"/>
      <c r="I149" s="9"/>
      <c r="J149" s="9"/>
      <c r="K149" s="9"/>
      <c r="L149" s="9"/>
      <c r="M149" s="9"/>
      <c r="N149" s="9">
        <f>ออกระหว่างปีคณะ2558!R539-สรุปออกระหว่างปี2558!N151</f>
        <v>1</v>
      </c>
      <c r="O149" s="9"/>
      <c r="P149" s="9">
        <f>ออกระหว่างปีคณะ2558!T539-สรุปออกระหว่างปี2558!P151</f>
        <v>21</v>
      </c>
      <c r="Q149" s="9">
        <f>ออกระหว่างปีคณะ2558!U539-สรุปออกระหว่างปี2558!Q151</f>
        <v>51</v>
      </c>
      <c r="R149" s="9">
        <f>ออกระหว่างปีคณะ2558!V539-สรุปออกระหว่างปี2558!R151</f>
        <v>35</v>
      </c>
      <c r="S149" s="9">
        <f>ออกระหว่างปีคณะ2558!W539-สรุปออกระหว่างปี2558!S151</f>
        <v>86</v>
      </c>
      <c r="T149" s="9">
        <f>ออกระหว่างปีคณะ2558!X539-สรุปออกระหว่างปี2558!T151</f>
        <v>121</v>
      </c>
      <c r="U149" s="9">
        <f>ออกระหว่างปีคณะ2558!Y539-สรุปออกระหว่างปี2558!U151</f>
        <v>24</v>
      </c>
      <c r="V149" s="9">
        <f>ออกระหว่างปีคณะ2558!Z539-สรุปออกระหว่างปี2558!V151</f>
        <v>66</v>
      </c>
      <c r="W149" s="9">
        <f>ออกระหว่างปีคณะ2558!AA539-สรุปออกระหว่างปี2558!W151</f>
        <v>90</v>
      </c>
    </row>
    <row r="150" spans="2:23" ht="21.75" x14ac:dyDescent="0.5">
      <c r="B150" s="8" t="s">
        <v>19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2:23" ht="21.75" x14ac:dyDescent="0.5">
      <c r="B151" s="8" t="s">
        <v>56</v>
      </c>
      <c r="C151" s="9">
        <f>ออกระหว่างปีคณะ2558!G506+ออกระหว่างปีคณะ2558!G508</f>
        <v>2</v>
      </c>
      <c r="D151" s="9">
        <f>ออกระหว่างปีคณะ2558!H506+ออกระหว่างปีคณะ2558!H508</f>
        <v>24</v>
      </c>
      <c r="E151" s="9">
        <f>ออกระหว่างปีคณะ2558!I506+ออกระหว่างปีคณะ2558!I508</f>
        <v>26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>
        <f>ออกระหว่างปีคณะ2558!U506+ออกระหว่างปีคณะ2558!U508</f>
        <v>8</v>
      </c>
      <c r="R151" s="9"/>
      <c r="S151" s="9">
        <f>ออกระหว่างปีคณะ2558!W506+ออกระหว่างปีคณะ2558!W508</f>
        <v>8</v>
      </c>
      <c r="T151" s="9">
        <f>ออกระหว่างปีคณะ2558!X506+ออกระหว่างปีคณะ2558!X508</f>
        <v>8</v>
      </c>
      <c r="U151" s="9">
        <f>ออกระหว่างปีคณะ2558!Y506+ออกระหว่างปีคณะ2558!Y508</f>
        <v>2</v>
      </c>
      <c r="V151" s="9">
        <f>ออกระหว่างปีคณะ2558!Z506+ออกระหว่างปีคณะ2558!Z508</f>
        <v>16</v>
      </c>
      <c r="W151" s="9">
        <f>ออกระหว่างปีคณะ2558!AA506+ออกระหว่างปีคณะ2558!AA508</f>
        <v>18</v>
      </c>
    </row>
    <row r="152" spans="2:23" ht="21.75" x14ac:dyDescent="0.5">
      <c r="B152" s="8" t="s">
        <v>39</v>
      </c>
      <c r="C152" s="9">
        <f>ออกระหว่างปีคณะ2558!G823</f>
        <v>29</v>
      </c>
      <c r="D152" s="9"/>
      <c r="E152" s="9">
        <f>ออกระหว่างปีคณะ2558!I823</f>
        <v>29</v>
      </c>
      <c r="F152" s="9">
        <f>ออกระหว่างปีคณะ2558!J823</f>
        <v>26</v>
      </c>
      <c r="G152" s="9"/>
      <c r="H152" s="9"/>
      <c r="I152" s="9"/>
      <c r="J152" s="9"/>
      <c r="K152" s="9"/>
      <c r="L152" s="9"/>
      <c r="M152" s="9"/>
      <c r="N152" s="9">
        <f>ออกระหว่างปีคณะ2558!R823</f>
        <v>1</v>
      </c>
      <c r="O152" s="9"/>
      <c r="P152" s="9">
        <f>ออกระหว่างปีคณะ2558!T823</f>
        <v>2</v>
      </c>
      <c r="Q152" s="9"/>
      <c r="R152" s="9">
        <f>ออกระหว่างปีคณะ2558!V823</f>
        <v>29</v>
      </c>
      <c r="S152" s="9"/>
      <c r="T152" s="9">
        <f>ออกระหว่างปีคณะ2558!X823</f>
        <v>29</v>
      </c>
      <c r="U152" s="9"/>
      <c r="V152" s="9"/>
      <c r="W152" s="9"/>
    </row>
    <row r="153" spans="2:23" ht="21.75" x14ac:dyDescent="0.5">
      <c r="B153" s="8" t="s">
        <v>33</v>
      </c>
      <c r="C153" s="9">
        <f>ออกระหว่างปีคณะ2558!G684+ออกระหว่างปีคณะ2558!G688+ออกระหว่างปีคณะ2558!G692</f>
        <v>74</v>
      </c>
      <c r="D153" s="9">
        <f>ออกระหว่างปีคณะ2558!H684+ออกระหว่างปีคณะ2558!H688+ออกระหว่างปีคณะ2558!H692</f>
        <v>29</v>
      </c>
      <c r="E153" s="9">
        <f>ออกระหว่างปีคณะ2558!I684+ออกระหว่างปีคณะ2558!I688+ออกระหว่างปีคณะ2558!I692</f>
        <v>103</v>
      </c>
      <c r="F153" s="9"/>
      <c r="G153" s="9"/>
      <c r="H153" s="9"/>
      <c r="I153" s="9"/>
      <c r="J153" s="9"/>
      <c r="K153" s="9"/>
      <c r="L153" s="9"/>
      <c r="M153" s="9"/>
      <c r="N153" s="9">
        <f>ออกระหว่างปีคณะ2558!R684+ออกระหว่างปีคณะ2558!R688+ออกระหว่างปีคณะ2558!R692</f>
        <v>1</v>
      </c>
      <c r="O153" s="9"/>
      <c r="P153" s="9">
        <f>ออกระหว่างปีคณะ2558!T684+ออกระหว่างปีคณะ2558!T688+ออกระหว่างปีคณะ2558!T692</f>
        <v>30</v>
      </c>
      <c r="Q153" s="9">
        <f>ออกระหว่างปีคณะ2558!U684+ออกระหว่างปีคณะ2558!U688+ออกระหว่างปีคณะ2558!U692</f>
        <v>18</v>
      </c>
      <c r="R153" s="9">
        <f>ออกระหว่างปีคณะ2558!V684+ออกระหว่างปีคณะ2558!V688+ออกระหว่างปีคณะ2558!V692</f>
        <v>31</v>
      </c>
      <c r="S153" s="9">
        <f>ออกระหว่างปีคณะ2558!W684+ออกระหว่างปีคณะ2558!W688+ออกระหว่างปีคณะ2558!W692</f>
        <v>18</v>
      </c>
      <c r="T153" s="9">
        <f>ออกระหว่างปีคณะ2558!X684+ออกระหว่างปีคณะ2558!X688+ออกระหว่างปีคณะ2558!X692</f>
        <v>49</v>
      </c>
      <c r="U153" s="9">
        <f>ออกระหว่างปีคณะ2558!Y684+ออกระหว่างปีคณะ2558!Y688+ออกระหว่างปีคณะ2558!Y692</f>
        <v>43</v>
      </c>
      <c r="V153" s="9">
        <f>ออกระหว่างปีคณะ2558!Z684+ออกระหว่างปีคณะ2558!Z688+ออกระหว่างปีคณะ2558!Z692</f>
        <v>11</v>
      </c>
      <c r="W153" s="9">
        <f>ออกระหว่างปีคณะ2558!AA684+ออกระหว่างปีคณะ2558!AA688+ออกระหว่างปีคณะ2558!AA692</f>
        <v>54</v>
      </c>
    </row>
    <row r="154" spans="2:23" ht="21.75" x14ac:dyDescent="0.5">
      <c r="B154" s="8" t="s">
        <v>29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2:23" ht="21.75" x14ac:dyDescent="0.5">
      <c r="B155" s="8" t="s">
        <v>28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2:23" ht="21.75" x14ac:dyDescent="0.5">
      <c r="B156" s="8" t="s">
        <v>34</v>
      </c>
      <c r="C156" s="9">
        <f>ออกระหว่างปีคณะ2558!G694-สรุปออกระหว่างปี2558!C153</f>
        <v>264</v>
      </c>
      <c r="D156" s="9">
        <f>ออกระหว่างปีคณะ2558!H694-สรุปออกระหว่างปี2558!D153</f>
        <v>184</v>
      </c>
      <c r="E156" s="9">
        <f>ออกระหว่างปีคณะ2558!I694-สรุปออกระหว่างปี2558!E153</f>
        <v>448</v>
      </c>
      <c r="F156" s="9">
        <f>ออกระหว่างปีคณะ2558!J694-สรุปออกระหว่างปี2558!F153</f>
        <v>56</v>
      </c>
      <c r="G156" s="9">
        <f>ออกระหว่างปีคณะ2558!K694-สรุปออกระหว่างปี2558!G153</f>
        <v>36</v>
      </c>
      <c r="H156" s="9">
        <f>ออกระหว่างปีคณะ2558!L694-สรุปออกระหว่างปี2558!H153</f>
        <v>1</v>
      </c>
      <c r="I156" s="9"/>
      <c r="J156" s="9"/>
      <c r="K156" s="9"/>
      <c r="L156" s="9"/>
      <c r="M156" s="9">
        <f>ออกระหว่างปีคณะ2558!Q694-สรุปออกระหว่างปี2558!M153</f>
        <v>1</v>
      </c>
      <c r="N156" s="9">
        <f>ออกระหว่างปีคณะ2558!R694-สรุปออกระหว่างปี2558!N153</f>
        <v>1</v>
      </c>
      <c r="O156" s="9"/>
      <c r="P156" s="9">
        <f>ออกระหว่างปีคณะ2558!T694-สรุปออกระหว่างปี2558!P153</f>
        <v>114</v>
      </c>
      <c r="Q156" s="9">
        <f>ออกระหว่างปีคณะ2558!U694-สรุปออกระหว่างปี2558!Q153</f>
        <v>76</v>
      </c>
      <c r="R156" s="9">
        <f>ออกระหว่างปีคณะ2558!V694-สรุปออกระหว่างปี2558!R153</f>
        <v>172</v>
      </c>
      <c r="S156" s="9">
        <f>ออกระหว่างปีคณะ2558!W694-สรุปออกระหว่างปี2558!S153</f>
        <v>112</v>
      </c>
      <c r="T156" s="9">
        <f>ออกระหว่างปีคณะ2558!X694-สรุปออกระหว่างปี2558!T153</f>
        <v>284</v>
      </c>
      <c r="U156" s="9">
        <f>ออกระหว่างปีคณะ2558!Y694-สรุปออกระหว่างปี2558!U153</f>
        <v>92</v>
      </c>
      <c r="V156" s="9">
        <f>ออกระหว่างปีคณะ2558!Z694-สรุปออกระหว่างปี2558!V153</f>
        <v>73</v>
      </c>
      <c r="W156" s="9">
        <f>ออกระหว่างปีคณะ2558!AA694-สรุปออกระหว่างปี2558!W153</f>
        <v>165</v>
      </c>
    </row>
    <row r="157" spans="2:23" ht="21.75" x14ac:dyDescent="0.5">
      <c r="B157" s="8" t="s">
        <v>36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2:23" ht="21.75" x14ac:dyDescent="0.5">
      <c r="B158" s="8" t="s">
        <v>57</v>
      </c>
      <c r="C158" s="9">
        <f>SUM(ออกระหว่างปีคณะ2558!G336)</f>
        <v>44</v>
      </c>
      <c r="D158" s="9">
        <f>SUM(ออกระหว่างปีคณะ2558!H336)</f>
        <v>178</v>
      </c>
      <c r="E158" s="9">
        <f>SUM(ออกระหว่างปีคณะ2558!I336)</f>
        <v>222</v>
      </c>
      <c r="F158" s="9">
        <f>SUM(ออกระหว่างปีคณะ2558!J336)</f>
        <v>22</v>
      </c>
      <c r="G158" s="9">
        <f>SUM(ออกระหว่างปีคณะ2558!K336)</f>
        <v>90</v>
      </c>
      <c r="H158" s="9"/>
      <c r="I158" s="9"/>
      <c r="J158" s="9"/>
      <c r="K158" s="9"/>
      <c r="L158" s="9"/>
      <c r="M158" s="9"/>
      <c r="N158" s="9"/>
      <c r="O158" s="9">
        <f>SUM(ออกระหว่างปีคณะ2558!S336)</f>
        <v>2</v>
      </c>
      <c r="P158" s="9">
        <f>SUM(ออกระหว่างปีคณะ2558!T336)</f>
        <v>15</v>
      </c>
      <c r="Q158" s="9">
        <f>SUM(ออกระหว่างปีคณะ2558!U336)</f>
        <v>58</v>
      </c>
      <c r="R158" s="9">
        <f>SUM(ออกระหว่างปีคณะ2558!V336)</f>
        <v>37</v>
      </c>
      <c r="S158" s="9">
        <f>SUM(ออกระหว่างปีคณะ2558!W336)</f>
        <v>150</v>
      </c>
      <c r="T158" s="9">
        <f>SUM(ออกระหว่างปีคณะ2558!X336)</f>
        <v>187</v>
      </c>
      <c r="U158" s="9">
        <f>SUM(ออกระหว่างปีคณะ2558!Y336)</f>
        <v>7</v>
      </c>
      <c r="V158" s="9">
        <f>SUM(ออกระหว่างปีคณะ2558!Z336)</f>
        <v>28</v>
      </c>
      <c r="W158" s="9">
        <f>SUM(ออกระหว่างปีคณะ2558!AA336)</f>
        <v>35</v>
      </c>
    </row>
    <row r="159" spans="2:23" ht="21.75" x14ac:dyDescent="0.5">
      <c r="B159" s="8" t="s">
        <v>100</v>
      </c>
      <c r="C159" s="9">
        <f>ออกระหว่างปีคณะ2558!G824+ออกระหว่างปีคณะ2558!G827+ออกระหว่างปีคณะ2558!G828</f>
        <v>26</v>
      </c>
      <c r="D159" s="9">
        <f>ออกระหว่างปีคณะ2558!H824+ออกระหว่างปีคณะ2558!H827+ออกระหว่างปีคณะ2558!H828</f>
        <v>2</v>
      </c>
      <c r="E159" s="9">
        <f>ออกระหว่างปีคณะ2558!I824+ออกระหว่างปีคณะ2558!I827+ออกระหว่างปีคณะ2558!I828</f>
        <v>28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>
        <f>ออกระหว่างปีคณะ2558!T824+ออกระหว่างปีคณะ2558!T827+ออกระหว่างปีคณะ2558!T828</f>
        <v>4</v>
      </c>
      <c r="Q159" s="9">
        <f>ออกระหว่างปีคณะ2558!U824+ออกระหว่างปีคณะ2558!U827+ออกระหว่างปีคณะ2558!U828</f>
        <v>2</v>
      </c>
      <c r="R159" s="9">
        <f>ออกระหว่างปีคณะ2558!V824+ออกระหว่างปีคณะ2558!V827+ออกระหว่างปีคณะ2558!V828</f>
        <v>4</v>
      </c>
      <c r="S159" s="9">
        <f>ออกระหว่างปีคณะ2558!W824+ออกระหว่างปีคณะ2558!W827+ออกระหว่างปีคณะ2558!W828</f>
        <v>2</v>
      </c>
      <c r="T159" s="9">
        <f>ออกระหว่างปีคณะ2558!X824+ออกระหว่างปีคณะ2558!X827+ออกระหว่างปีคณะ2558!X828</f>
        <v>6</v>
      </c>
      <c r="U159" s="9">
        <f>ออกระหว่างปีคณะ2558!Y824+ออกระหว่างปีคณะ2558!Y827+ออกระหว่างปีคณะ2558!Y828</f>
        <v>22</v>
      </c>
      <c r="V159" s="9"/>
      <c r="W159" s="9">
        <f>ออกระหว่างปีคณะ2558!AA824+ออกระหว่างปีคณะ2558!AA827+ออกระหว่างปีคณะ2558!AA828</f>
        <v>22</v>
      </c>
    </row>
    <row r="160" spans="2:23" ht="21.75" x14ac:dyDescent="0.5">
      <c r="B160" s="9" t="s">
        <v>48</v>
      </c>
      <c r="C160" s="9">
        <f>SUM(C147,C148,C149,C150,C151,C152,C153,C154,C155,C156,C157,C158,C159)</f>
        <v>559</v>
      </c>
      <c r="D160" s="9">
        <f t="shared" ref="D160:W160" si="35">SUM(D147,D148,D149,D150,D151,D152,D153,D154,D155,D156,D157,D158,D159)</f>
        <v>728</v>
      </c>
      <c r="E160" s="9">
        <f t="shared" si="35"/>
        <v>1287</v>
      </c>
      <c r="F160" s="9">
        <f t="shared" si="35"/>
        <v>126</v>
      </c>
      <c r="G160" s="9">
        <f t="shared" si="35"/>
        <v>187</v>
      </c>
      <c r="H160" s="9"/>
      <c r="I160" s="9"/>
      <c r="J160" s="9"/>
      <c r="K160" s="9"/>
      <c r="L160" s="9"/>
      <c r="M160" s="9">
        <f t="shared" si="35"/>
        <v>1</v>
      </c>
      <c r="N160" s="9">
        <f t="shared" si="35"/>
        <v>4</v>
      </c>
      <c r="O160" s="9">
        <f t="shared" si="35"/>
        <v>2</v>
      </c>
      <c r="P160" s="9">
        <f t="shared" si="35"/>
        <v>193</v>
      </c>
      <c r="Q160" s="9">
        <f t="shared" si="35"/>
        <v>258</v>
      </c>
      <c r="R160" s="9">
        <f t="shared" si="35"/>
        <v>324</v>
      </c>
      <c r="S160" s="9">
        <f t="shared" si="35"/>
        <v>447</v>
      </c>
      <c r="T160" s="9">
        <f t="shared" si="35"/>
        <v>771</v>
      </c>
      <c r="U160" s="9">
        <f t="shared" si="35"/>
        <v>233</v>
      </c>
      <c r="V160" s="9">
        <f t="shared" si="35"/>
        <v>281</v>
      </c>
      <c r="W160" s="9">
        <f t="shared" si="35"/>
        <v>514</v>
      </c>
    </row>
    <row r="161" spans="2:23" ht="21.75" x14ac:dyDescent="0.5">
      <c r="B161" s="11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</row>
  </sheetData>
  <mergeCells count="90">
    <mergeCell ref="B76:W76"/>
    <mergeCell ref="B77:B79"/>
    <mergeCell ref="C77:E78"/>
    <mergeCell ref="F77:T77"/>
    <mergeCell ref="U77:W78"/>
    <mergeCell ref="F78:G78"/>
    <mergeCell ref="H78:I78"/>
    <mergeCell ref="J78:K78"/>
    <mergeCell ref="N78:O78"/>
    <mergeCell ref="P78:Q78"/>
    <mergeCell ref="R78:T78"/>
    <mergeCell ref="B29:W29"/>
    <mergeCell ref="N55:O55"/>
    <mergeCell ref="P55:Q55"/>
    <mergeCell ref="R55:T55"/>
    <mergeCell ref="B75:W75"/>
    <mergeCell ref="B30:W30"/>
    <mergeCell ref="B31:B33"/>
    <mergeCell ref="C31:E32"/>
    <mergeCell ref="F31:T31"/>
    <mergeCell ref="U31:W32"/>
    <mergeCell ref="F32:G32"/>
    <mergeCell ref="H32:I32"/>
    <mergeCell ref="J32:K32"/>
    <mergeCell ref="N32:O32"/>
    <mergeCell ref="P32:Q32"/>
    <mergeCell ref="R32:T32"/>
    <mergeCell ref="B52:W52"/>
    <mergeCell ref="B53:W53"/>
    <mergeCell ref="B54:B56"/>
    <mergeCell ref="C54:E55"/>
    <mergeCell ref="F54:T54"/>
    <mergeCell ref="U54:W55"/>
    <mergeCell ref="F55:G55"/>
    <mergeCell ref="H55:I55"/>
    <mergeCell ref="J55:K55"/>
    <mergeCell ref="L55:M55"/>
    <mergeCell ref="B6:W6"/>
    <mergeCell ref="B8:B10"/>
    <mergeCell ref="C8:E9"/>
    <mergeCell ref="F8:T8"/>
    <mergeCell ref="U8:W9"/>
    <mergeCell ref="F9:G9"/>
    <mergeCell ref="H9:I9"/>
    <mergeCell ref="J9:K9"/>
    <mergeCell ref="N9:O9"/>
    <mergeCell ref="P9:Q9"/>
    <mergeCell ref="R9:T9"/>
    <mergeCell ref="L9:M9"/>
    <mergeCell ref="C121:E122"/>
    <mergeCell ref="F121:T121"/>
    <mergeCell ref="U121:W122"/>
    <mergeCell ref="F122:G122"/>
    <mergeCell ref="H122:I122"/>
    <mergeCell ref="J122:K122"/>
    <mergeCell ref="N122:O122"/>
    <mergeCell ref="P122:Q122"/>
    <mergeCell ref="R122:T122"/>
    <mergeCell ref="P99:Q99"/>
    <mergeCell ref="R99:T99"/>
    <mergeCell ref="B142:W142"/>
    <mergeCell ref="B143:W143"/>
    <mergeCell ref="B144:B146"/>
    <mergeCell ref="C144:E145"/>
    <mergeCell ref="F144:T144"/>
    <mergeCell ref="U144:W145"/>
    <mergeCell ref="F145:G145"/>
    <mergeCell ref="H145:I145"/>
    <mergeCell ref="J145:K145"/>
    <mergeCell ref="N145:O145"/>
    <mergeCell ref="P145:Q145"/>
    <mergeCell ref="R145:T145"/>
    <mergeCell ref="B120:W120"/>
    <mergeCell ref="B121:B123"/>
    <mergeCell ref="L78:M78"/>
    <mergeCell ref="L32:M32"/>
    <mergeCell ref="L122:M122"/>
    <mergeCell ref="L145:M145"/>
    <mergeCell ref="L99:M99"/>
    <mergeCell ref="B119:W119"/>
    <mergeCell ref="B96:W96"/>
    <mergeCell ref="B97:W97"/>
    <mergeCell ref="B98:B100"/>
    <mergeCell ref="C98:E99"/>
    <mergeCell ref="F98:T98"/>
    <mergeCell ref="U98:W99"/>
    <mergeCell ref="F99:G99"/>
    <mergeCell ref="H99:I99"/>
    <mergeCell ref="J99:K99"/>
    <mergeCell ref="N99:O99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2:AB1359"/>
  <sheetViews>
    <sheetView tabSelected="1" topLeftCell="A851" zoomScaleNormal="100" zoomScaleSheetLayoutView="100" workbookViewId="0">
      <selection activeCell="H930" sqref="H930"/>
    </sheetView>
  </sheetViews>
  <sheetFormatPr defaultColWidth="5.375" defaultRowHeight="17.25" x14ac:dyDescent="0.4"/>
  <cols>
    <col min="1" max="1" width="5.375" style="17"/>
    <col min="2" max="2" width="3.625" style="17" customWidth="1"/>
    <col min="3" max="3" width="4.5" style="15" customWidth="1"/>
    <col min="4" max="4" width="8.25" style="16" customWidth="1"/>
    <col min="5" max="5" width="31.125" style="17" customWidth="1"/>
    <col min="6" max="6" width="10.875" style="15" customWidth="1"/>
    <col min="7" max="27" width="4.625" style="15" customWidth="1"/>
    <col min="28" max="28" width="5.125" style="17" customWidth="1"/>
    <col min="29" max="16384" width="5.375" style="17"/>
  </cols>
  <sheetData>
    <row r="2" spans="3:28" x14ac:dyDescent="0.4">
      <c r="C2" s="255" t="s">
        <v>199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18"/>
    </row>
    <row r="3" spans="3:28" x14ac:dyDescent="0.4">
      <c r="C3" s="269" t="s">
        <v>0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19"/>
    </row>
    <row r="4" spans="3:28" x14ac:dyDescent="0.4">
      <c r="C4" s="264" t="s">
        <v>1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6"/>
    </row>
    <row r="5" spans="3:28" x14ac:dyDescent="0.4">
      <c r="C5" s="251" t="s">
        <v>3</v>
      </c>
      <c r="D5" s="257" t="s">
        <v>4</v>
      </c>
      <c r="E5" s="251" t="s">
        <v>5</v>
      </c>
      <c r="F5" s="251" t="s">
        <v>6</v>
      </c>
      <c r="G5" s="258" t="s">
        <v>7</v>
      </c>
      <c r="H5" s="259"/>
      <c r="I5" s="260"/>
      <c r="J5" s="264" t="s">
        <v>8</v>
      </c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6"/>
      <c r="Y5" s="258" t="s">
        <v>9</v>
      </c>
      <c r="Z5" s="259"/>
      <c r="AA5" s="260"/>
    </row>
    <row r="6" spans="3:28" x14ac:dyDescent="0.4">
      <c r="C6" s="251"/>
      <c r="D6" s="257"/>
      <c r="E6" s="251"/>
      <c r="F6" s="251"/>
      <c r="G6" s="261"/>
      <c r="H6" s="262"/>
      <c r="I6" s="263"/>
      <c r="J6" s="251" t="s">
        <v>13</v>
      </c>
      <c r="K6" s="251"/>
      <c r="L6" s="251" t="s">
        <v>14</v>
      </c>
      <c r="M6" s="251"/>
      <c r="N6" s="251" t="s">
        <v>174</v>
      </c>
      <c r="O6" s="251"/>
      <c r="P6" s="251" t="s">
        <v>175</v>
      </c>
      <c r="Q6" s="251"/>
      <c r="R6" s="251" t="s">
        <v>94</v>
      </c>
      <c r="S6" s="251"/>
      <c r="T6" s="251" t="s">
        <v>95</v>
      </c>
      <c r="U6" s="251"/>
      <c r="V6" s="252" t="s">
        <v>12</v>
      </c>
      <c r="W6" s="253"/>
      <c r="X6" s="254"/>
      <c r="Y6" s="261"/>
      <c r="Z6" s="262"/>
      <c r="AA6" s="263"/>
    </row>
    <row r="7" spans="3:28" x14ac:dyDescent="0.4">
      <c r="C7" s="251"/>
      <c r="D7" s="257"/>
      <c r="E7" s="251"/>
      <c r="F7" s="251"/>
      <c r="G7" s="136" t="s">
        <v>10</v>
      </c>
      <c r="H7" s="136" t="s">
        <v>11</v>
      </c>
      <c r="I7" s="136" t="s">
        <v>12</v>
      </c>
      <c r="J7" s="136" t="s">
        <v>10</v>
      </c>
      <c r="K7" s="136" t="s">
        <v>11</v>
      </c>
      <c r="L7" s="136" t="s">
        <v>10</v>
      </c>
      <c r="M7" s="136" t="s">
        <v>11</v>
      </c>
      <c r="N7" s="136" t="s">
        <v>10</v>
      </c>
      <c r="O7" s="136" t="s">
        <v>11</v>
      </c>
      <c r="P7" s="136" t="s">
        <v>10</v>
      </c>
      <c r="Q7" s="136" t="s">
        <v>11</v>
      </c>
      <c r="R7" s="136" t="s">
        <v>10</v>
      </c>
      <c r="S7" s="136" t="s">
        <v>11</v>
      </c>
      <c r="T7" s="136" t="s">
        <v>10</v>
      </c>
      <c r="U7" s="136" t="s">
        <v>11</v>
      </c>
      <c r="V7" s="136" t="s">
        <v>10</v>
      </c>
      <c r="W7" s="136" t="s">
        <v>11</v>
      </c>
      <c r="X7" s="136" t="s">
        <v>12</v>
      </c>
      <c r="Y7" s="136" t="s">
        <v>10</v>
      </c>
      <c r="Z7" s="136" t="s">
        <v>11</v>
      </c>
      <c r="AA7" s="136" t="s">
        <v>12</v>
      </c>
    </row>
    <row r="8" spans="3:28" s="89" customFormat="1" x14ac:dyDescent="0.4">
      <c r="C8" s="125"/>
      <c r="D8" s="145" t="s">
        <v>15</v>
      </c>
      <c r="E8" s="145"/>
      <c r="F8" s="100"/>
      <c r="G8" s="55"/>
      <c r="H8" s="55"/>
      <c r="I8" s="55"/>
      <c r="J8" s="129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46"/>
    </row>
    <row r="9" spans="3:28" s="89" customFormat="1" x14ac:dyDescent="0.4">
      <c r="C9" s="58"/>
      <c r="D9" s="147" t="s">
        <v>148</v>
      </c>
      <c r="E9" s="147"/>
      <c r="F9" s="6"/>
      <c r="G9" s="36"/>
      <c r="H9" s="36"/>
      <c r="I9" s="36"/>
      <c r="J9" s="13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48"/>
    </row>
    <row r="10" spans="3:28" s="89" customFormat="1" x14ac:dyDescent="0.4">
      <c r="C10" s="58">
        <v>1</v>
      </c>
      <c r="D10" s="6">
        <v>580310101</v>
      </c>
      <c r="E10" s="4" t="s">
        <v>62</v>
      </c>
      <c r="F10" s="6" t="s">
        <v>16</v>
      </c>
      <c r="G10" s="36">
        <v>6</v>
      </c>
      <c r="H10" s="36">
        <v>24</v>
      </c>
      <c r="I10" s="36">
        <f t="shared" ref="I10:I49" si="0">SUM(G10:H10)</f>
        <v>30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>
        <v>1</v>
      </c>
      <c r="U10" s="36">
        <v>1</v>
      </c>
      <c r="V10" s="36">
        <f t="shared" ref="V10:V47" si="1">SUM(J10,L10,N10,R10,T10)</f>
        <v>1</v>
      </c>
      <c r="W10" s="36">
        <f t="shared" ref="W10:W48" si="2">SUM(K10,M10,O10,S10,U10)</f>
        <v>1</v>
      </c>
      <c r="X10" s="36">
        <f t="shared" ref="X10:X48" si="3">SUM(V10,W10)</f>
        <v>2</v>
      </c>
      <c r="Y10" s="36">
        <f t="shared" ref="Y10:Z14" si="4">G10+P10-V10</f>
        <v>5</v>
      </c>
      <c r="Z10" s="36">
        <f t="shared" si="4"/>
        <v>23</v>
      </c>
      <c r="AA10" s="105">
        <f>SUM(Y10:Z10)</f>
        <v>28</v>
      </c>
    </row>
    <row r="11" spans="3:28" s="89" customFormat="1" x14ac:dyDescent="0.4">
      <c r="C11" s="58">
        <v>2</v>
      </c>
      <c r="D11" s="6">
        <v>580310102</v>
      </c>
      <c r="E11" s="4" t="s">
        <v>62</v>
      </c>
      <c r="F11" s="6" t="s">
        <v>16</v>
      </c>
      <c r="G11" s="36">
        <v>5</v>
      </c>
      <c r="H11" s="36">
        <v>25</v>
      </c>
      <c r="I11" s="36">
        <f t="shared" si="0"/>
        <v>30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>
        <v>2</v>
      </c>
      <c r="V11" s="36"/>
      <c r="W11" s="36">
        <f t="shared" si="2"/>
        <v>2</v>
      </c>
      <c r="X11" s="36">
        <f t="shared" si="3"/>
        <v>2</v>
      </c>
      <c r="Y11" s="36">
        <f t="shared" si="4"/>
        <v>5</v>
      </c>
      <c r="Z11" s="36">
        <f t="shared" si="4"/>
        <v>23</v>
      </c>
      <c r="AA11" s="105">
        <f>SUM(Y11:Z11)</f>
        <v>28</v>
      </c>
    </row>
    <row r="12" spans="3:28" s="89" customFormat="1" x14ac:dyDescent="0.4">
      <c r="C12" s="58">
        <v>3</v>
      </c>
      <c r="D12" s="6">
        <v>580310201</v>
      </c>
      <c r="E12" s="4" t="s">
        <v>68</v>
      </c>
      <c r="F12" s="6" t="s">
        <v>16</v>
      </c>
      <c r="G12" s="36">
        <v>7</v>
      </c>
      <c r="H12" s="36">
        <v>22</v>
      </c>
      <c r="I12" s="36">
        <f t="shared" si="0"/>
        <v>29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>
        <v>2</v>
      </c>
      <c r="U12" s="36">
        <v>1</v>
      </c>
      <c r="V12" s="36">
        <f t="shared" si="1"/>
        <v>2</v>
      </c>
      <c r="W12" s="36">
        <f t="shared" si="2"/>
        <v>1</v>
      </c>
      <c r="X12" s="36">
        <f t="shared" si="3"/>
        <v>3</v>
      </c>
      <c r="Y12" s="36">
        <f t="shared" si="4"/>
        <v>5</v>
      </c>
      <c r="Z12" s="36">
        <f t="shared" si="4"/>
        <v>21</v>
      </c>
      <c r="AA12" s="105">
        <f>SUM(Y12:Z12)</f>
        <v>26</v>
      </c>
    </row>
    <row r="13" spans="3:28" s="89" customFormat="1" x14ac:dyDescent="0.4">
      <c r="C13" s="58">
        <v>4</v>
      </c>
      <c r="D13" s="6">
        <v>580310202</v>
      </c>
      <c r="E13" s="4" t="s">
        <v>68</v>
      </c>
      <c r="F13" s="6" t="s">
        <v>16</v>
      </c>
      <c r="G13" s="36">
        <v>4</v>
      </c>
      <c r="H13" s="36">
        <v>20</v>
      </c>
      <c r="I13" s="36">
        <f t="shared" si="0"/>
        <v>24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f t="shared" si="4"/>
        <v>4</v>
      </c>
      <c r="Z13" s="36">
        <f t="shared" si="4"/>
        <v>20</v>
      </c>
      <c r="AA13" s="105">
        <f>SUM(Y13:Z13)</f>
        <v>24</v>
      </c>
    </row>
    <row r="14" spans="3:28" s="89" customFormat="1" x14ac:dyDescent="0.4">
      <c r="C14" s="58">
        <v>5</v>
      </c>
      <c r="D14" s="6">
        <v>580310301</v>
      </c>
      <c r="E14" s="4" t="s">
        <v>64</v>
      </c>
      <c r="F14" s="6" t="s">
        <v>16</v>
      </c>
      <c r="G14" s="36">
        <v>8</v>
      </c>
      <c r="H14" s="36">
        <v>22</v>
      </c>
      <c r="I14" s="36">
        <f t="shared" si="0"/>
        <v>30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>
        <v>1</v>
      </c>
      <c r="V14" s="36"/>
      <c r="W14" s="36">
        <f t="shared" si="2"/>
        <v>1</v>
      </c>
      <c r="X14" s="36">
        <f t="shared" si="3"/>
        <v>1</v>
      </c>
      <c r="Y14" s="36">
        <f t="shared" si="4"/>
        <v>8</v>
      </c>
      <c r="Z14" s="36">
        <f t="shared" si="4"/>
        <v>21</v>
      </c>
      <c r="AA14" s="105">
        <f>SUM(Y14:Z14)</f>
        <v>29</v>
      </c>
    </row>
    <row r="15" spans="3:28" s="89" customFormat="1" x14ac:dyDescent="0.4">
      <c r="C15" s="58">
        <v>6</v>
      </c>
      <c r="D15" s="6">
        <v>580310302</v>
      </c>
      <c r="E15" s="4" t="s">
        <v>64</v>
      </c>
      <c r="F15" s="6" t="s">
        <v>16</v>
      </c>
      <c r="G15" s="36">
        <v>8</v>
      </c>
      <c r="H15" s="36">
        <v>21</v>
      </c>
      <c r="I15" s="36">
        <f t="shared" si="0"/>
        <v>29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>
        <v>1</v>
      </c>
      <c r="U15" s="36">
        <v>2</v>
      </c>
      <c r="V15" s="36">
        <f t="shared" si="1"/>
        <v>1</v>
      </c>
      <c r="W15" s="36">
        <f t="shared" si="2"/>
        <v>2</v>
      </c>
      <c r="X15" s="36">
        <f t="shared" si="3"/>
        <v>3</v>
      </c>
      <c r="Y15" s="36">
        <f t="shared" ref="Y15:Y46" si="5">G15+P15-V15</f>
        <v>7</v>
      </c>
      <c r="Z15" s="36">
        <f t="shared" ref="Z15:Z46" si="6">H15+Q15-W15</f>
        <v>19</v>
      </c>
      <c r="AA15" s="105">
        <f t="shared" ref="AA15:AA46" si="7">SUM(Y15:Z15)</f>
        <v>26</v>
      </c>
    </row>
    <row r="16" spans="3:28" s="89" customFormat="1" x14ac:dyDescent="0.4">
      <c r="C16" s="58">
        <v>7</v>
      </c>
      <c r="D16" s="6">
        <v>580310401</v>
      </c>
      <c r="E16" s="4" t="s">
        <v>67</v>
      </c>
      <c r="F16" s="6" t="s">
        <v>16</v>
      </c>
      <c r="G16" s="36">
        <v>9</v>
      </c>
      <c r="H16" s="36">
        <v>21</v>
      </c>
      <c r="I16" s="36">
        <f t="shared" si="0"/>
        <v>30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>
        <v>1</v>
      </c>
      <c r="U16" s="36">
        <v>1</v>
      </c>
      <c r="V16" s="36">
        <f t="shared" si="1"/>
        <v>1</v>
      </c>
      <c r="W16" s="36">
        <f t="shared" si="2"/>
        <v>1</v>
      </c>
      <c r="X16" s="36">
        <f t="shared" si="3"/>
        <v>2</v>
      </c>
      <c r="Y16" s="36">
        <f t="shared" si="5"/>
        <v>8</v>
      </c>
      <c r="Z16" s="36">
        <f t="shared" si="6"/>
        <v>20</v>
      </c>
      <c r="AA16" s="105">
        <f t="shared" si="7"/>
        <v>28</v>
      </c>
    </row>
    <row r="17" spans="3:28" s="89" customFormat="1" x14ac:dyDescent="0.4">
      <c r="C17" s="58">
        <v>8</v>
      </c>
      <c r="D17" s="6">
        <v>580310402</v>
      </c>
      <c r="E17" s="4" t="s">
        <v>67</v>
      </c>
      <c r="F17" s="6" t="s">
        <v>16</v>
      </c>
      <c r="G17" s="36">
        <v>10</v>
      </c>
      <c r="H17" s="36">
        <v>19</v>
      </c>
      <c r="I17" s="36">
        <f t="shared" si="0"/>
        <v>29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>
        <v>2</v>
      </c>
      <c r="U17" s="36">
        <v>3</v>
      </c>
      <c r="V17" s="36">
        <f t="shared" si="1"/>
        <v>2</v>
      </c>
      <c r="W17" s="36">
        <f t="shared" si="2"/>
        <v>3</v>
      </c>
      <c r="X17" s="36">
        <f t="shared" si="3"/>
        <v>5</v>
      </c>
      <c r="Y17" s="36">
        <f t="shared" si="5"/>
        <v>8</v>
      </c>
      <c r="Z17" s="36">
        <f t="shared" si="6"/>
        <v>16</v>
      </c>
      <c r="AA17" s="105">
        <f t="shared" si="7"/>
        <v>24</v>
      </c>
    </row>
    <row r="18" spans="3:28" s="89" customFormat="1" x14ac:dyDescent="0.4">
      <c r="C18" s="58">
        <v>9</v>
      </c>
      <c r="D18" s="6">
        <v>580310501</v>
      </c>
      <c r="E18" s="4" t="s">
        <v>66</v>
      </c>
      <c r="F18" s="6" t="s">
        <v>16</v>
      </c>
      <c r="G18" s="36">
        <v>6</v>
      </c>
      <c r="H18" s="36">
        <v>24</v>
      </c>
      <c r="I18" s="36">
        <f t="shared" si="0"/>
        <v>30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>
        <v>1</v>
      </c>
      <c r="V18" s="36"/>
      <c r="W18" s="36">
        <f t="shared" si="2"/>
        <v>1</v>
      </c>
      <c r="X18" s="36">
        <f t="shared" si="3"/>
        <v>1</v>
      </c>
      <c r="Y18" s="36">
        <f t="shared" si="5"/>
        <v>6</v>
      </c>
      <c r="Z18" s="36">
        <f t="shared" si="6"/>
        <v>23</v>
      </c>
      <c r="AA18" s="105">
        <f t="shared" si="7"/>
        <v>29</v>
      </c>
    </row>
    <row r="19" spans="3:28" s="89" customFormat="1" x14ac:dyDescent="0.4">
      <c r="C19" s="58">
        <v>10</v>
      </c>
      <c r="D19" s="6">
        <v>580310502</v>
      </c>
      <c r="E19" s="4" t="s">
        <v>66</v>
      </c>
      <c r="F19" s="6" t="s">
        <v>16</v>
      </c>
      <c r="G19" s="36">
        <v>6</v>
      </c>
      <c r="H19" s="36">
        <v>23</v>
      </c>
      <c r="I19" s="36">
        <f t="shared" si="0"/>
        <v>29</v>
      </c>
      <c r="J19" s="36"/>
      <c r="K19" s="36"/>
      <c r="L19" s="36"/>
      <c r="M19" s="36"/>
      <c r="N19" s="36"/>
      <c r="O19" s="36">
        <v>2</v>
      </c>
      <c r="P19" s="36"/>
      <c r="Q19" s="36"/>
      <c r="R19" s="36"/>
      <c r="S19" s="36"/>
      <c r="T19" s="36">
        <v>2</v>
      </c>
      <c r="U19" s="36">
        <v>1</v>
      </c>
      <c r="V19" s="36">
        <f t="shared" si="1"/>
        <v>2</v>
      </c>
      <c r="W19" s="36">
        <f t="shared" si="2"/>
        <v>3</v>
      </c>
      <c r="X19" s="36">
        <f t="shared" si="3"/>
        <v>5</v>
      </c>
      <c r="Y19" s="36">
        <f t="shared" si="5"/>
        <v>4</v>
      </c>
      <c r="Z19" s="36">
        <f t="shared" si="6"/>
        <v>20</v>
      </c>
      <c r="AA19" s="105">
        <f t="shared" si="7"/>
        <v>24</v>
      </c>
    </row>
    <row r="20" spans="3:28" s="89" customFormat="1" x14ac:dyDescent="0.4">
      <c r="C20" s="58">
        <v>11</v>
      </c>
      <c r="D20" s="6">
        <v>580310801</v>
      </c>
      <c r="E20" s="4" t="s">
        <v>122</v>
      </c>
      <c r="F20" s="6" t="s">
        <v>16</v>
      </c>
      <c r="G20" s="36">
        <v>15</v>
      </c>
      <c r="H20" s="36">
        <v>10</v>
      </c>
      <c r="I20" s="36">
        <f t="shared" si="0"/>
        <v>25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>
        <v>1</v>
      </c>
      <c r="V20" s="36"/>
      <c r="W20" s="36">
        <f t="shared" si="2"/>
        <v>1</v>
      </c>
      <c r="X20" s="36">
        <f t="shared" si="3"/>
        <v>1</v>
      </c>
      <c r="Y20" s="36">
        <f t="shared" si="5"/>
        <v>15</v>
      </c>
      <c r="Z20" s="36">
        <f t="shared" si="6"/>
        <v>9</v>
      </c>
      <c r="AA20" s="105">
        <f t="shared" si="7"/>
        <v>24</v>
      </c>
    </row>
    <row r="21" spans="3:28" s="89" customFormat="1" x14ac:dyDescent="0.4">
      <c r="C21" s="58">
        <v>12</v>
      </c>
      <c r="D21" s="6">
        <v>580310802</v>
      </c>
      <c r="E21" s="4" t="s">
        <v>122</v>
      </c>
      <c r="F21" s="6" t="s">
        <v>16</v>
      </c>
      <c r="G21" s="36">
        <v>15</v>
      </c>
      <c r="H21" s="36">
        <v>9</v>
      </c>
      <c r="I21" s="36">
        <f t="shared" si="0"/>
        <v>24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>
        <f t="shared" si="5"/>
        <v>15</v>
      </c>
      <c r="Z21" s="36">
        <f t="shared" si="6"/>
        <v>9</v>
      </c>
      <c r="AA21" s="105">
        <f t="shared" si="7"/>
        <v>24</v>
      </c>
    </row>
    <row r="22" spans="3:28" s="89" customFormat="1" x14ac:dyDescent="0.4">
      <c r="C22" s="58">
        <v>13</v>
      </c>
      <c r="D22" s="6">
        <v>580311101</v>
      </c>
      <c r="E22" s="4" t="s">
        <v>55</v>
      </c>
      <c r="F22" s="6" t="s">
        <v>16</v>
      </c>
      <c r="G22" s="36">
        <v>16</v>
      </c>
      <c r="H22" s="36">
        <v>11</v>
      </c>
      <c r="I22" s="36">
        <f t="shared" si="0"/>
        <v>27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>
        <v>1</v>
      </c>
      <c r="V22" s="36"/>
      <c r="W22" s="36">
        <f t="shared" si="2"/>
        <v>1</v>
      </c>
      <c r="X22" s="36">
        <f t="shared" si="3"/>
        <v>1</v>
      </c>
      <c r="Y22" s="36">
        <f t="shared" si="5"/>
        <v>16</v>
      </c>
      <c r="Z22" s="36">
        <f t="shared" si="6"/>
        <v>10</v>
      </c>
      <c r="AA22" s="105">
        <f t="shared" si="7"/>
        <v>26</v>
      </c>
    </row>
    <row r="23" spans="3:28" s="89" customFormat="1" x14ac:dyDescent="0.4">
      <c r="C23" s="58">
        <v>14</v>
      </c>
      <c r="D23" s="6">
        <v>580312801</v>
      </c>
      <c r="E23" s="4" t="s">
        <v>127</v>
      </c>
      <c r="F23" s="6" t="s">
        <v>16</v>
      </c>
      <c r="G23" s="36">
        <v>1</v>
      </c>
      <c r="H23" s="36">
        <v>24</v>
      </c>
      <c r="I23" s="36">
        <f t="shared" si="0"/>
        <v>25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>
        <f t="shared" si="5"/>
        <v>1</v>
      </c>
      <c r="Z23" s="36">
        <f t="shared" si="6"/>
        <v>24</v>
      </c>
      <c r="AA23" s="105">
        <f t="shared" si="7"/>
        <v>25</v>
      </c>
    </row>
    <row r="24" spans="3:28" s="89" customFormat="1" x14ac:dyDescent="0.4">
      <c r="C24" s="58">
        <v>15</v>
      </c>
      <c r="D24" s="6">
        <v>580312802</v>
      </c>
      <c r="E24" s="4" t="s">
        <v>127</v>
      </c>
      <c r="F24" s="6" t="s">
        <v>16</v>
      </c>
      <c r="G24" s="36"/>
      <c r="H24" s="36">
        <v>25</v>
      </c>
      <c r="I24" s="36">
        <f t="shared" si="0"/>
        <v>25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>
        <f t="shared" si="6"/>
        <v>25</v>
      </c>
      <c r="AA24" s="105">
        <f t="shared" si="7"/>
        <v>25</v>
      </c>
    </row>
    <row r="25" spans="3:28" s="89" customFormat="1" x14ac:dyDescent="0.4">
      <c r="C25" s="58">
        <v>16</v>
      </c>
      <c r="D25" s="6">
        <v>580312803</v>
      </c>
      <c r="E25" s="4" t="s">
        <v>127</v>
      </c>
      <c r="F25" s="6" t="s">
        <v>16</v>
      </c>
      <c r="G25" s="36">
        <v>4</v>
      </c>
      <c r="H25" s="36">
        <v>18</v>
      </c>
      <c r="I25" s="36">
        <f t="shared" si="0"/>
        <v>22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>
        <f t="shared" si="5"/>
        <v>4</v>
      </c>
      <c r="Z25" s="36">
        <f t="shared" si="6"/>
        <v>18</v>
      </c>
      <c r="AA25" s="105">
        <f t="shared" si="7"/>
        <v>22</v>
      </c>
    </row>
    <row r="26" spans="3:28" s="89" customFormat="1" x14ac:dyDescent="0.4">
      <c r="C26" s="58">
        <v>17</v>
      </c>
      <c r="D26" s="6">
        <v>580313901</v>
      </c>
      <c r="E26" s="4" t="s">
        <v>65</v>
      </c>
      <c r="F26" s="6" t="s">
        <v>16</v>
      </c>
      <c r="G26" s="36">
        <v>12</v>
      </c>
      <c r="H26" s="36">
        <v>17</v>
      </c>
      <c r="I26" s="36">
        <f t="shared" si="0"/>
        <v>29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>
        <f t="shared" si="5"/>
        <v>12</v>
      </c>
      <c r="Z26" s="36">
        <f t="shared" si="6"/>
        <v>17</v>
      </c>
      <c r="AA26" s="105">
        <f t="shared" si="7"/>
        <v>29</v>
      </c>
    </row>
    <row r="27" spans="3:28" s="89" customFormat="1" x14ac:dyDescent="0.4">
      <c r="C27" s="58">
        <v>18</v>
      </c>
      <c r="D27" s="6">
        <v>580314001</v>
      </c>
      <c r="E27" s="4" t="s">
        <v>63</v>
      </c>
      <c r="F27" s="6" t="s">
        <v>16</v>
      </c>
      <c r="G27" s="36"/>
      <c r="H27" s="36">
        <v>30</v>
      </c>
      <c r="I27" s="36">
        <f t="shared" si="0"/>
        <v>30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>
        <f t="shared" si="6"/>
        <v>30</v>
      </c>
      <c r="AA27" s="105">
        <f t="shared" si="7"/>
        <v>30</v>
      </c>
    </row>
    <row r="28" spans="3:28" s="89" customFormat="1" x14ac:dyDescent="0.4">
      <c r="C28" s="71">
        <v>19</v>
      </c>
      <c r="D28" s="7">
        <v>580314002</v>
      </c>
      <c r="E28" s="72" t="s">
        <v>63</v>
      </c>
      <c r="F28" s="7" t="s">
        <v>16</v>
      </c>
      <c r="G28" s="41">
        <v>1</v>
      </c>
      <c r="H28" s="41">
        <v>28</v>
      </c>
      <c r="I28" s="41">
        <f t="shared" si="0"/>
        <v>29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>
        <f t="shared" si="5"/>
        <v>1</v>
      </c>
      <c r="Z28" s="41">
        <f t="shared" si="6"/>
        <v>28</v>
      </c>
      <c r="AA28" s="110">
        <f t="shared" si="7"/>
        <v>29</v>
      </c>
    </row>
    <row r="29" spans="3:28" s="89" customFormat="1" x14ac:dyDescent="0.4">
      <c r="C29" s="102"/>
      <c r="D29" s="102"/>
      <c r="E29" s="149"/>
      <c r="F29" s="102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3:28" s="89" customFormat="1" x14ac:dyDescent="0.4">
      <c r="C30" s="95"/>
      <c r="D30" s="95"/>
      <c r="E30" s="150"/>
      <c r="F30" s="95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3:28" s="89" customFormat="1" x14ac:dyDescent="0.4">
      <c r="C31" s="95"/>
      <c r="D31" s="95"/>
      <c r="E31" s="150"/>
      <c r="F31" s="95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3:28" x14ac:dyDescent="0.4">
      <c r="C32" s="255" t="s">
        <v>199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18"/>
    </row>
    <row r="33" spans="3:28" x14ac:dyDescent="0.4">
      <c r="C33" s="269" t="s">
        <v>0</v>
      </c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19"/>
    </row>
    <row r="34" spans="3:28" x14ac:dyDescent="0.4">
      <c r="C34" s="264" t="s">
        <v>1</v>
      </c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6"/>
    </row>
    <row r="35" spans="3:28" x14ac:dyDescent="0.4">
      <c r="C35" s="251" t="s">
        <v>3</v>
      </c>
      <c r="D35" s="257" t="s">
        <v>4</v>
      </c>
      <c r="E35" s="251" t="s">
        <v>5</v>
      </c>
      <c r="F35" s="251" t="s">
        <v>6</v>
      </c>
      <c r="G35" s="258" t="s">
        <v>7</v>
      </c>
      <c r="H35" s="259"/>
      <c r="I35" s="260"/>
      <c r="J35" s="264" t="s">
        <v>8</v>
      </c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6"/>
      <c r="Y35" s="258" t="s">
        <v>9</v>
      </c>
      <c r="Z35" s="259"/>
      <c r="AA35" s="260"/>
    </row>
    <row r="36" spans="3:28" x14ac:dyDescent="0.4">
      <c r="C36" s="251"/>
      <c r="D36" s="257"/>
      <c r="E36" s="251"/>
      <c r="F36" s="251"/>
      <c r="G36" s="261"/>
      <c r="H36" s="262"/>
      <c r="I36" s="263"/>
      <c r="J36" s="251" t="s">
        <v>13</v>
      </c>
      <c r="K36" s="251"/>
      <c r="L36" s="251" t="s">
        <v>14</v>
      </c>
      <c r="M36" s="251"/>
      <c r="N36" s="251" t="s">
        <v>174</v>
      </c>
      <c r="O36" s="251"/>
      <c r="P36" s="251" t="s">
        <v>175</v>
      </c>
      <c r="Q36" s="251"/>
      <c r="R36" s="251" t="s">
        <v>94</v>
      </c>
      <c r="S36" s="251"/>
      <c r="T36" s="251" t="s">
        <v>95</v>
      </c>
      <c r="U36" s="251"/>
      <c r="V36" s="252" t="s">
        <v>12</v>
      </c>
      <c r="W36" s="253"/>
      <c r="X36" s="254"/>
      <c r="Y36" s="261"/>
      <c r="Z36" s="262"/>
      <c r="AA36" s="263"/>
    </row>
    <row r="37" spans="3:28" x14ac:dyDescent="0.4">
      <c r="C37" s="251"/>
      <c r="D37" s="257"/>
      <c r="E37" s="251"/>
      <c r="F37" s="251"/>
      <c r="G37" s="136" t="s">
        <v>10</v>
      </c>
      <c r="H37" s="136" t="s">
        <v>11</v>
      </c>
      <c r="I37" s="136" t="s">
        <v>12</v>
      </c>
      <c r="J37" s="136" t="s">
        <v>10</v>
      </c>
      <c r="K37" s="136" t="s">
        <v>11</v>
      </c>
      <c r="L37" s="136" t="s">
        <v>10</v>
      </c>
      <c r="M37" s="136" t="s">
        <v>11</v>
      </c>
      <c r="N37" s="136" t="s">
        <v>10</v>
      </c>
      <c r="O37" s="136" t="s">
        <v>11</v>
      </c>
      <c r="P37" s="136" t="s">
        <v>10</v>
      </c>
      <c r="Q37" s="136" t="s">
        <v>11</v>
      </c>
      <c r="R37" s="136" t="s">
        <v>10</v>
      </c>
      <c r="S37" s="136" t="s">
        <v>11</v>
      </c>
      <c r="T37" s="136" t="s">
        <v>10</v>
      </c>
      <c r="U37" s="136" t="s">
        <v>11</v>
      </c>
      <c r="V37" s="136" t="s">
        <v>10</v>
      </c>
      <c r="W37" s="136" t="s">
        <v>11</v>
      </c>
      <c r="X37" s="136" t="s">
        <v>12</v>
      </c>
      <c r="Y37" s="136" t="s">
        <v>10</v>
      </c>
      <c r="Z37" s="136" t="s">
        <v>11</v>
      </c>
      <c r="AA37" s="136" t="s">
        <v>12</v>
      </c>
    </row>
    <row r="38" spans="3:28" s="89" customFormat="1" x14ac:dyDescent="0.4">
      <c r="C38" s="125"/>
      <c r="D38" s="145" t="s">
        <v>15</v>
      </c>
      <c r="E38" s="145"/>
      <c r="F38" s="100"/>
      <c r="G38" s="55"/>
      <c r="H38" s="55"/>
      <c r="I38" s="55"/>
      <c r="J38" s="12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46"/>
    </row>
    <row r="39" spans="3:28" s="89" customFormat="1" x14ac:dyDescent="0.4">
      <c r="C39" s="58"/>
      <c r="D39" s="147" t="s">
        <v>148</v>
      </c>
      <c r="E39" s="147"/>
      <c r="F39" s="6"/>
      <c r="G39" s="36"/>
      <c r="H39" s="36"/>
      <c r="I39" s="36"/>
      <c r="J39" s="13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48"/>
    </row>
    <row r="40" spans="3:28" s="89" customFormat="1" x14ac:dyDescent="0.4">
      <c r="C40" s="70">
        <v>20</v>
      </c>
      <c r="D40" s="27">
        <v>580315201</v>
      </c>
      <c r="E40" s="5" t="s">
        <v>83</v>
      </c>
      <c r="F40" s="27" t="s">
        <v>16</v>
      </c>
      <c r="G40" s="20">
        <v>1</v>
      </c>
      <c r="H40" s="20">
        <v>16</v>
      </c>
      <c r="I40" s="20">
        <f>SUM(G40:H40)</f>
        <v>17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>
        <v>1</v>
      </c>
      <c r="V40" s="20"/>
      <c r="W40" s="20">
        <f t="shared" si="2"/>
        <v>1</v>
      </c>
      <c r="X40" s="20">
        <f t="shared" si="3"/>
        <v>1</v>
      </c>
      <c r="Y40" s="20">
        <f t="shared" si="5"/>
        <v>1</v>
      </c>
      <c r="Z40" s="20">
        <f t="shared" si="6"/>
        <v>15</v>
      </c>
      <c r="AA40" s="104">
        <f t="shared" si="7"/>
        <v>16</v>
      </c>
    </row>
    <row r="41" spans="3:28" s="89" customFormat="1" x14ac:dyDescent="0.4">
      <c r="C41" s="58">
        <v>21</v>
      </c>
      <c r="D41" s="6">
        <v>580315202</v>
      </c>
      <c r="E41" s="4" t="s">
        <v>83</v>
      </c>
      <c r="F41" s="6" t="s">
        <v>16</v>
      </c>
      <c r="G41" s="36">
        <v>3</v>
      </c>
      <c r="H41" s="36">
        <v>14</v>
      </c>
      <c r="I41" s="36">
        <f>SUM(G41:H41)</f>
        <v>17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>
        <f>G41+P41-V41</f>
        <v>3</v>
      </c>
      <c r="Z41" s="36">
        <f>H41+Q41-W41</f>
        <v>14</v>
      </c>
      <c r="AA41" s="105">
        <f>SUM(Y41:Z41)</f>
        <v>17</v>
      </c>
    </row>
    <row r="42" spans="3:28" s="89" customFormat="1" x14ac:dyDescent="0.4">
      <c r="C42" s="58">
        <v>22</v>
      </c>
      <c r="D42" s="6">
        <v>580315301</v>
      </c>
      <c r="E42" s="4" t="s">
        <v>84</v>
      </c>
      <c r="F42" s="6" t="s">
        <v>16</v>
      </c>
      <c r="G42" s="36">
        <v>4</v>
      </c>
      <c r="H42" s="36">
        <v>22</v>
      </c>
      <c r="I42" s="36">
        <f t="shared" si="0"/>
        <v>26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>
        <v>1</v>
      </c>
      <c r="U42" s="36">
        <v>1</v>
      </c>
      <c r="V42" s="36">
        <f t="shared" si="1"/>
        <v>1</v>
      </c>
      <c r="W42" s="36">
        <f t="shared" si="2"/>
        <v>1</v>
      </c>
      <c r="X42" s="36">
        <f t="shared" si="3"/>
        <v>2</v>
      </c>
      <c r="Y42" s="36">
        <f t="shared" si="5"/>
        <v>3</v>
      </c>
      <c r="Z42" s="36">
        <f t="shared" si="6"/>
        <v>21</v>
      </c>
      <c r="AA42" s="105">
        <f t="shared" si="7"/>
        <v>24</v>
      </c>
    </row>
    <row r="43" spans="3:28" s="89" customFormat="1" x14ac:dyDescent="0.4">
      <c r="C43" s="58">
        <v>23</v>
      </c>
      <c r="D43" s="6">
        <v>580315302</v>
      </c>
      <c r="E43" s="4" t="s">
        <v>84</v>
      </c>
      <c r="F43" s="6" t="s">
        <v>16</v>
      </c>
      <c r="G43" s="36">
        <v>5</v>
      </c>
      <c r="H43" s="36">
        <v>26</v>
      </c>
      <c r="I43" s="36">
        <f t="shared" si="0"/>
        <v>31</v>
      </c>
      <c r="J43" s="36"/>
      <c r="K43" s="36"/>
      <c r="L43" s="36"/>
      <c r="M43" s="36"/>
      <c r="N43" s="36">
        <v>1</v>
      </c>
      <c r="O43" s="36"/>
      <c r="P43" s="36"/>
      <c r="Q43" s="36"/>
      <c r="R43" s="36"/>
      <c r="S43" s="36"/>
      <c r="T43" s="36">
        <v>1</v>
      </c>
      <c r="U43" s="36">
        <v>3</v>
      </c>
      <c r="V43" s="36">
        <f t="shared" si="1"/>
        <v>2</v>
      </c>
      <c r="W43" s="36">
        <f t="shared" si="2"/>
        <v>3</v>
      </c>
      <c r="X43" s="36">
        <f t="shared" si="3"/>
        <v>5</v>
      </c>
      <c r="Y43" s="36">
        <f t="shared" si="5"/>
        <v>3</v>
      </c>
      <c r="Z43" s="36">
        <f t="shared" si="6"/>
        <v>23</v>
      </c>
      <c r="AA43" s="105">
        <f t="shared" si="7"/>
        <v>26</v>
      </c>
    </row>
    <row r="44" spans="3:28" s="89" customFormat="1" x14ac:dyDescent="0.4">
      <c r="C44" s="58">
        <v>24</v>
      </c>
      <c r="D44" s="6">
        <v>580315401</v>
      </c>
      <c r="E44" s="4" t="s">
        <v>123</v>
      </c>
      <c r="F44" s="6" t="s">
        <v>16</v>
      </c>
      <c r="G44" s="36">
        <v>18</v>
      </c>
      <c r="H44" s="36">
        <v>12</v>
      </c>
      <c r="I44" s="36">
        <f t="shared" si="0"/>
        <v>30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>
        <v>1</v>
      </c>
      <c r="U44" s="36"/>
      <c r="V44" s="36">
        <f t="shared" si="1"/>
        <v>1</v>
      </c>
      <c r="W44" s="36"/>
      <c r="X44" s="36">
        <f t="shared" si="3"/>
        <v>1</v>
      </c>
      <c r="Y44" s="36">
        <f t="shared" si="5"/>
        <v>17</v>
      </c>
      <c r="Z44" s="36">
        <f t="shared" si="6"/>
        <v>12</v>
      </c>
      <c r="AA44" s="105">
        <f t="shared" si="7"/>
        <v>29</v>
      </c>
    </row>
    <row r="45" spans="3:28" s="89" customFormat="1" x14ac:dyDescent="0.4">
      <c r="C45" s="58">
        <v>25</v>
      </c>
      <c r="D45" s="6">
        <v>580316201</v>
      </c>
      <c r="E45" s="4" t="s">
        <v>86</v>
      </c>
      <c r="F45" s="6" t="s">
        <v>16</v>
      </c>
      <c r="G45" s="36">
        <v>9</v>
      </c>
      <c r="H45" s="36">
        <v>18</v>
      </c>
      <c r="I45" s="36">
        <f t="shared" si="0"/>
        <v>27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>
        <v>2</v>
      </c>
      <c r="U45" s="36"/>
      <c r="V45" s="36">
        <f t="shared" si="1"/>
        <v>2</v>
      </c>
      <c r="W45" s="36"/>
      <c r="X45" s="36">
        <f t="shared" si="3"/>
        <v>2</v>
      </c>
      <c r="Y45" s="36">
        <f t="shared" si="5"/>
        <v>7</v>
      </c>
      <c r="Z45" s="36">
        <f t="shared" si="6"/>
        <v>18</v>
      </c>
      <c r="AA45" s="105">
        <f t="shared" si="7"/>
        <v>25</v>
      </c>
    </row>
    <row r="46" spans="3:28" s="89" customFormat="1" x14ac:dyDescent="0.4">
      <c r="C46" s="58">
        <v>26</v>
      </c>
      <c r="D46" s="6">
        <v>580318001</v>
      </c>
      <c r="E46" s="4" t="s">
        <v>124</v>
      </c>
      <c r="F46" s="6" t="s">
        <v>16</v>
      </c>
      <c r="G46" s="36">
        <v>3</v>
      </c>
      <c r="H46" s="36">
        <v>24</v>
      </c>
      <c r="I46" s="36">
        <f t="shared" si="0"/>
        <v>27</v>
      </c>
      <c r="J46" s="36"/>
      <c r="K46" s="36"/>
      <c r="L46" s="36"/>
      <c r="M46" s="36"/>
      <c r="N46" s="36"/>
      <c r="O46" s="36">
        <v>2</v>
      </c>
      <c r="P46" s="36"/>
      <c r="Q46" s="36"/>
      <c r="R46" s="36"/>
      <c r="S46" s="36"/>
      <c r="T46" s="36"/>
      <c r="U46" s="36">
        <v>1</v>
      </c>
      <c r="V46" s="36"/>
      <c r="W46" s="36">
        <f t="shared" si="2"/>
        <v>3</v>
      </c>
      <c r="X46" s="36">
        <f t="shared" si="3"/>
        <v>3</v>
      </c>
      <c r="Y46" s="36">
        <f t="shared" si="5"/>
        <v>3</v>
      </c>
      <c r="Z46" s="36">
        <f t="shared" si="6"/>
        <v>21</v>
      </c>
      <c r="AA46" s="105">
        <f t="shared" si="7"/>
        <v>24</v>
      </c>
    </row>
    <row r="47" spans="3:28" s="89" customFormat="1" x14ac:dyDescent="0.4">
      <c r="C47" s="58">
        <v>27</v>
      </c>
      <c r="D47" s="6">
        <v>580318002</v>
      </c>
      <c r="E47" s="4" t="s">
        <v>124</v>
      </c>
      <c r="F47" s="6" t="s">
        <v>16</v>
      </c>
      <c r="G47" s="36">
        <v>3</v>
      </c>
      <c r="H47" s="36">
        <v>24</v>
      </c>
      <c r="I47" s="36">
        <f t="shared" si="0"/>
        <v>27</v>
      </c>
      <c r="J47" s="36"/>
      <c r="K47" s="36"/>
      <c r="L47" s="36"/>
      <c r="M47" s="36"/>
      <c r="N47" s="36"/>
      <c r="O47" s="36">
        <v>5</v>
      </c>
      <c r="P47" s="36"/>
      <c r="Q47" s="36"/>
      <c r="R47" s="36"/>
      <c r="S47" s="36"/>
      <c r="T47" s="36">
        <v>2</v>
      </c>
      <c r="U47" s="36">
        <v>2</v>
      </c>
      <c r="V47" s="36">
        <f t="shared" si="1"/>
        <v>2</v>
      </c>
      <c r="W47" s="36">
        <f t="shared" si="2"/>
        <v>7</v>
      </c>
      <c r="X47" s="36">
        <f t="shared" si="3"/>
        <v>9</v>
      </c>
      <c r="Y47" s="36">
        <f t="shared" ref="Y47:Z49" si="8">G47+P47-V47</f>
        <v>1</v>
      </c>
      <c r="Z47" s="36">
        <f t="shared" si="8"/>
        <v>17</v>
      </c>
      <c r="AA47" s="105">
        <f>SUM(Y47:Z47)</f>
        <v>18</v>
      </c>
    </row>
    <row r="48" spans="3:28" s="89" customFormat="1" x14ac:dyDescent="0.4">
      <c r="C48" s="58">
        <v>28</v>
      </c>
      <c r="D48" s="6">
        <v>580318101</v>
      </c>
      <c r="E48" s="4" t="s">
        <v>125</v>
      </c>
      <c r="F48" s="6" t="s">
        <v>16</v>
      </c>
      <c r="G48" s="36">
        <v>2</v>
      </c>
      <c r="H48" s="36">
        <v>18</v>
      </c>
      <c r="I48" s="36">
        <f t="shared" si="0"/>
        <v>20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>
        <v>2</v>
      </c>
      <c r="V48" s="36"/>
      <c r="W48" s="36">
        <f t="shared" si="2"/>
        <v>2</v>
      </c>
      <c r="X48" s="36">
        <f t="shared" si="3"/>
        <v>2</v>
      </c>
      <c r="Y48" s="36">
        <f t="shared" si="8"/>
        <v>2</v>
      </c>
      <c r="Z48" s="36">
        <f t="shared" si="8"/>
        <v>16</v>
      </c>
      <c r="AA48" s="105">
        <f>SUM(Y48:Z48)</f>
        <v>18</v>
      </c>
    </row>
    <row r="49" spans="3:28" s="89" customFormat="1" x14ac:dyDescent="0.4">
      <c r="C49" s="58">
        <v>29</v>
      </c>
      <c r="D49" s="7">
        <v>580318201</v>
      </c>
      <c r="E49" s="72" t="s">
        <v>126</v>
      </c>
      <c r="F49" s="7" t="s">
        <v>16</v>
      </c>
      <c r="G49" s="41">
        <v>10</v>
      </c>
      <c r="H49" s="41">
        <v>20</v>
      </c>
      <c r="I49" s="41">
        <f t="shared" si="0"/>
        <v>30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>
        <f t="shared" si="8"/>
        <v>10</v>
      </c>
      <c r="Z49" s="41">
        <f t="shared" si="8"/>
        <v>20</v>
      </c>
      <c r="AA49" s="110">
        <f>SUM(Y49:Z49)</f>
        <v>30</v>
      </c>
    </row>
    <row r="50" spans="3:28" s="89" customFormat="1" x14ac:dyDescent="0.4">
      <c r="C50" s="79"/>
      <c r="D50" s="69"/>
      <c r="E50" s="80" t="s">
        <v>203</v>
      </c>
      <c r="F50" s="69"/>
      <c r="G50" s="34">
        <f>SUM(G10:G49)</f>
        <v>191</v>
      </c>
      <c r="H50" s="34">
        <f>SUM(H10:H49)</f>
        <v>587</v>
      </c>
      <c r="I50" s="34">
        <f>SUM(I10:I49)</f>
        <v>778</v>
      </c>
      <c r="J50" s="34"/>
      <c r="K50" s="34"/>
      <c r="L50" s="34"/>
      <c r="M50" s="34"/>
      <c r="N50" s="34">
        <f>SUM(N10:N49)</f>
        <v>1</v>
      </c>
      <c r="O50" s="34">
        <f>SUM(O10:O49)</f>
        <v>9</v>
      </c>
      <c r="P50" s="34"/>
      <c r="Q50" s="34"/>
      <c r="R50" s="34"/>
      <c r="S50" s="34"/>
      <c r="T50" s="34">
        <f t="shared" ref="T50:AA50" si="9">SUM(T10:T49)</f>
        <v>16</v>
      </c>
      <c r="U50" s="34">
        <f t="shared" si="9"/>
        <v>25</v>
      </c>
      <c r="V50" s="34">
        <f t="shared" si="9"/>
        <v>17</v>
      </c>
      <c r="W50" s="34">
        <f t="shared" si="9"/>
        <v>34</v>
      </c>
      <c r="X50" s="34">
        <f t="shared" si="9"/>
        <v>51</v>
      </c>
      <c r="Y50" s="34">
        <f t="shared" si="9"/>
        <v>174</v>
      </c>
      <c r="Z50" s="34">
        <f t="shared" si="9"/>
        <v>553</v>
      </c>
      <c r="AA50" s="109">
        <f t="shared" si="9"/>
        <v>727</v>
      </c>
    </row>
    <row r="51" spans="3:28" x14ac:dyDescent="0.4">
      <c r="C51" s="181"/>
      <c r="D51" s="182"/>
      <c r="E51" s="183" t="s">
        <v>289</v>
      </c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4"/>
      <c r="AB51" s="19"/>
    </row>
    <row r="52" spans="3:28" x14ac:dyDescent="0.4">
      <c r="C52" s="26"/>
      <c r="D52" s="186" t="s">
        <v>149</v>
      </c>
      <c r="E52" s="22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04"/>
    </row>
    <row r="53" spans="3:28" x14ac:dyDescent="0.4">
      <c r="C53" s="58">
        <v>30</v>
      </c>
      <c r="D53" s="6">
        <v>570310101</v>
      </c>
      <c r="E53" s="82" t="s">
        <v>271</v>
      </c>
      <c r="F53" s="6" t="s">
        <v>16</v>
      </c>
      <c r="G53" s="36">
        <v>7</v>
      </c>
      <c r="H53" s="36">
        <v>18</v>
      </c>
      <c r="I53" s="36">
        <f>SUM(G53:H53)</f>
        <v>25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20">
        <f t="shared" ref="Y53:Y105" si="10">G53+P53-V53</f>
        <v>7</v>
      </c>
      <c r="Z53" s="20">
        <f t="shared" ref="Z53:Z105" si="11">H53+Q53-W53</f>
        <v>18</v>
      </c>
      <c r="AA53" s="104">
        <f t="shared" ref="AA53:AA105" si="12">SUM(Y53:Z53)</f>
        <v>25</v>
      </c>
    </row>
    <row r="54" spans="3:28" x14ac:dyDescent="0.4">
      <c r="C54" s="58">
        <v>31</v>
      </c>
      <c r="D54" s="6">
        <v>570310102</v>
      </c>
      <c r="E54" s="82" t="s">
        <v>272</v>
      </c>
      <c r="F54" s="6" t="s">
        <v>16</v>
      </c>
      <c r="G54" s="36">
        <v>2</v>
      </c>
      <c r="H54" s="36">
        <v>24</v>
      </c>
      <c r="I54" s="36">
        <f t="shared" ref="I54:I105" si="13">SUM(G54:H54)</f>
        <v>26</v>
      </c>
      <c r="J54" s="36"/>
      <c r="K54" s="36"/>
      <c r="L54" s="36"/>
      <c r="M54" s="36"/>
      <c r="N54" s="36"/>
      <c r="O54" s="36"/>
      <c r="P54" s="36"/>
      <c r="Q54" s="36"/>
      <c r="R54" s="36"/>
      <c r="S54" s="36">
        <v>1</v>
      </c>
      <c r="T54" s="36"/>
      <c r="U54" s="36">
        <v>1</v>
      </c>
      <c r="V54" s="36"/>
      <c r="W54" s="36">
        <f t="shared" ref="W54" si="14">SUM(K54,M54,O54,S54,U54)</f>
        <v>2</v>
      </c>
      <c r="X54" s="36">
        <f t="shared" ref="X54" si="15">SUM(V54,W54)</f>
        <v>2</v>
      </c>
      <c r="Y54" s="20">
        <f t="shared" si="10"/>
        <v>2</v>
      </c>
      <c r="Z54" s="20">
        <f t="shared" si="11"/>
        <v>22</v>
      </c>
      <c r="AA54" s="104">
        <f t="shared" si="12"/>
        <v>24</v>
      </c>
    </row>
    <row r="55" spans="3:28" x14ac:dyDescent="0.4">
      <c r="C55" s="58">
        <v>32</v>
      </c>
      <c r="D55" s="6">
        <v>570310103</v>
      </c>
      <c r="E55" s="82" t="s">
        <v>154</v>
      </c>
      <c r="F55" s="6" t="s">
        <v>16</v>
      </c>
      <c r="G55" s="36">
        <v>3</v>
      </c>
      <c r="H55" s="36">
        <v>22</v>
      </c>
      <c r="I55" s="36">
        <f>SUM(G55:H55)</f>
        <v>25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20">
        <f>G55+P55-V55</f>
        <v>3</v>
      </c>
      <c r="Z55" s="20">
        <f>H55+Q55-W55</f>
        <v>22</v>
      </c>
      <c r="AA55" s="104">
        <f>SUM(Y55:Z55)</f>
        <v>25</v>
      </c>
    </row>
    <row r="56" spans="3:28" x14ac:dyDescent="0.4">
      <c r="C56" s="58">
        <v>33</v>
      </c>
      <c r="D56" s="6">
        <v>570310201</v>
      </c>
      <c r="E56" s="82" t="s">
        <v>153</v>
      </c>
      <c r="F56" s="6" t="s">
        <v>16</v>
      </c>
      <c r="G56" s="36">
        <v>4</v>
      </c>
      <c r="H56" s="36">
        <v>26</v>
      </c>
      <c r="I56" s="36">
        <f t="shared" si="13"/>
        <v>30</v>
      </c>
      <c r="J56" s="36"/>
      <c r="K56" s="36"/>
      <c r="L56" s="36"/>
      <c r="M56" s="36"/>
      <c r="N56" s="36"/>
      <c r="O56" s="36"/>
      <c r="P56" s="36"/>
      <c r="Q56" s="36"/>
      <c r="R56" s="36"/>
      <c r="S56" s="36">
        <v>2</v>
      </c>
      <c r="T56" s="36">
        <v>1</v>
      </c>
      <c r="U56" s="36">
        <v>2</v>
      </c>
      <c r="V56" s="36">
        <f t="shared" ref="V56:V69" si="16">SUM(J56,L56,N56,R56,T56)</f>
        <v>1</v>
      </c>
      <c r="W56" s="36">
        <f t="shared" ref="W56:W69" si="17">SUM(K56,M56,O56,S56,U56)</f>
        <v>4</v>
      </c>
      <c r="X56" s="36">
        <f t="shared" ref="X56:X69" si="18">SUM(V56,W56)</f>
        <v>5</v>
      </c>
      <c r="Y56" s="20">
        <f t="shared" si="10"/>
        <v>3</v>
      </c>
      <c r="Z56" s="20">
        <f t="shared" si="11"/>
        <v>22</v>
      </c>
      <c r="AA56" s="104">
        <f t="shared" si="12"/>
        <v>25</v>
      </c>
    </row>
    <row r="57" spans="3:28" x14ac:dyDescent="0.4">
      <c r="C57" s="120">
        <v>34</v>
      </c>
      <c r="D57" s="78">
        <v>570310202</v>
      </c>
      <c r="E57" s="128" t="s">
        <v>153</v>
      </c>
      <c r="F57" s="78" t="s">
        <v>16</v>
      </c>
      <c r="G57" s="81">
        <v>5</v>
      </c>
      <c r="H57" s="81">
        <v>24</v>
      </c>
      <c r="I57" s="81">
        <f t="shared" si="13"/>
        <v>29</v>
      </c>
      <c r="J57" s="81"/>
      <c r="K57" s="81"/>
      <c r="L57" s="81"/>
      <c r="M57" s="81"/>
      <c r="N57" s="81"/>
      <c r="O57" s="81"/>
      <c r="P57" s="81"/>
      <c r="Q57" s="81"/>
      <c r="R57" s="81"/>
      <c r="S57" s="81">
        <v>1</v>
      </c>
      <c r="T57" s="81">
        <v>1</v>
      </c>
      <c r="U57" s="81">
        <v>2</v>
      </c>
      <c r="V57" s="81">
        <f t="shared" si="16"/>
        <v>1</v>
      </c>
      <c r="W57" s="81">
        <f t="shared" si="17"/>
        <v>3</v>
      </c>
      <c r="X57" s="81">
        <f t="shared" si="18"/>
        <v>4</v>
      </c>
      <c r="Y57" s="81">
        <f t="shared" si="10"/>
        <v>4</v>
      </c>
      <c r="Z57" s="81">
        <f t="shared" si="11"/>
        <v>21</v>
      </c>
      <c r="AA57" s="106">
        <f t="shared" si="12"/>
        <v>25</v>
      </c>
    </row>
    <row r="58" spans="3:28" x14ac:dyDescent="0.4">
      <c r="C58" s="178"/>
      <c r="D58" s="95"/>
      <c r="E58" s="179"/>
      <c r="F58" s="95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80"/>
    </row>
    <row r="59" spans="3:28" x14ac:dyDescent="0.4">
      <c r="C59" s="178"/>
      <c r="D59" s="95"/>
      <c r="E59" s="179"/>
      <c r="F59" s="95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80"/>
    </row>
    <row r="60" spans="3:28" x14ac:dyDescent="0.4">
      <c r="C60" s="255" t="s">
        <v>199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18"/>
    </row>
    <row r="61" spans="3:28" x14ac:dyDescent="0.4">
      <c r="C61" s="269" t="s">
        <v>0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19"/>
    </row>
    <row r="62" spans="3:28" x14ac:dyDescent="0.4">
      <c r="C62" s="264" t="s">
        <v>1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6"/>
    </row>
    <row r="63" spans="3:28" x14ac:dyDescent="0.4">
      <c r="C63" s="251" t="s">
        <v>3</v>
      </c>
      <c r="D63" s="257" t="s">
        <v>4</v>
      </c>
      <c r="E63" s="251" t="s">
        <v>5</v>
      </c>
      <c r="F63" s="251" t="s">
        <v>6</v>
      </c>
      <c r="G63" s="258" t="s">
        <v>7</v>
      </c>
      <c r="H63" s="259"/>
      <c r="I63" s="260"/>
      <c r="J63" s="264" t="s">
        <v>8</v>
      </c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6"/>
      <c r="Y63" s="258" t="s">
        <v>9</v>
      </c>
      <c r="Z63" s="259"/>
      <c r="AA63" s="260"/>
    </row>
    <row r="64" spans="3:28" x14ac:dyDescent="0.4">
      <c r="C64" s="251"/>
      <c r="D64" s="257"/>
      <c r="E64" s="251"/>
      <c r="F64" s="251"/>
      <c r="G64" s="261"/>
      <c r="H64" s="262"/>
      <c r="I64" s="263"/>
      <c r="J64" s="251" t="s">
        <v>13</v>
      </c>
      <c r="K64" s="251"/>
      <c r="L64" s="251" t="s">
        <v>14</v>
      </c>
      <c r="M64" s="251"/>
      <c r="N64" s="251" t="s">
        <v>174</v>
      </c>
      <c r="O64" s="251"/>
      <c r="P64" s="251" t="s">
        <v>175</v>
      </c>
      <c r="Q64" s="251"/>
      <c r="R64" s="251" t="s">
        <v>94</v>
      </c>
      <c r="S64" s="251"/>
      <c r="T64" s="251" t="s">
        <v>95</v>
      </c>
      <c r="U64" s="251"/>
      <c r="V64" s="252" t="s">
        <v>12</v>
      </c>
      <c r="W64" s="253"/>
      <c r="X64" s="254"/>
      <c r="Y64" s="261"/>
      <c r="Z64" s="262"/>
      <c r="AA64" s="263"/>
    </row>
    <row r="65" spans="3:27" x14ac:dyDescent="0.4">
      <c r="C65" s="251"/>
      <c r="D65" s="257"/>
      <c r="E65" s="251"/>
      <c r="F65" s="251"/>
      <c r="G65" s="136" t="s">
        <v>10</v>
      </c>
      <c r="H65" s="136" t="s">
        <v>11</v>
      </c>
      <c r="I65" s="136" t="s">
        <v>12</v>
      </c>
      <c r="J65" s="136" t="s">
        <v>10</v>
      </c>
      <c r="K65" s="136" t="s">
        <v>11</v>
      </c>
      <c r="L65" s="136" t="s">
        <v>10</v>
      </c>
      <c r="M65" s="136" t="s">
        <v>11</v>
      </c>
      <c r="N65" s="136" t="s">
        <v>10</v>
      </c>
      <c r="O65" s="136" t="s">
        <v>11</v>
      </c>
      <c r="P65" s="136" t="s">
        <v>10</v>
      </c>
      <c r="Q65" s="136" t="s">
        <v>11</v>
      </c>
      <c r="R65" s="136" t="s">
        <v>10</v>
      </c>
      <c r="S65" s="136" t="s">
        <v>11</v>
      </c>
      <c r="T65" s="136" t="s">
        <v>10</v>
      </c>
      <c r="U65" s="136" t="s">
        <v>11</v>
      </c>
      <c r="V65" s="136" t="s">
        <v>10</v>
      </c>
      <c r="W65" s="136" t="s">
        <v>11</v>
      </c>
      <c r="X65" s="136" t="s">
        <v>12</v>
      </c>
      <c r="Y65" s="136" t="s">
        <v>10</v>
      </c>
      <c r="Z65" s="136" t="s">
        <v>11</v>
      </c>
      <c r="AA65" s="136" t="s">
        <v>12</v>
      </c>
    </row>
    <row r="66" spans="3:27" x14ac:dyDescent="0.4">
      <c r="C66" s="28"/>
      <c r="D66" s="185" t="s">
        <v>15</v>
      </c>
      <c r="E66" s="29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05"/>
    </row>
    <row r="67" spans="3:27" x14ac:dyDescent="0.4">
      <c r="C67" s="26"/>
      <c r="D67" s="186" t="s">
        <v>149</v>
      </c>
      <c r="E67" s="22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104"/>
    </row>
    <row r="68" spans="3:27" x14ac:dyDescent="0.4">
      <c r="C68" s="58">
        <v>35</v>
      </c>
      <c r="D68" s="6">
        <v>570310301</v>
      </c>
      <c r="E68" s="82" t="s">
        <v>152</v>
      </c>
      <c r="F68" s="6" t="s">
        <v>16</v>
      </c>
      <c r="G68" s="36">
        <v>10</v>
      </c>
      <c r="H68" s="36">
        <v>19</v>
      </c>
      <c r="I68" s="36">
        <f t="shared" si="13"/>
        <v>29</v>
      </c>
      <c r="J68" s="36"/>
      <c r="K68" s="36"/>
      <c r="L68" s="36"/>
      <c r="M68" s="36"/>
      <c r="N68" s="36"/>
      <c r="O68" s="36"/>
      <c r="P68" s="36"/>
      <c r="Q68" s="36"/>
      <c r="R68" s="36">
        <v>2</v>
      </c>
      <c r="S68" s="36"/>
      <c r="T68" s="36"/>
      <c r="U68" s="36">
        <v>4</v>
      </c>
      <c r="V68" s="36">
        <f t="shared" si="16"/>
        <v>2</v>
      </c>
      <c r="W68" s="36">
        <f t="shared" si="17"/>
        <v>4</v>
      </c>
      <c r="X68" s="36">
        <f t="shared" si="18"/>
        <v>6</v>
      </c>
      <c r="Y68" s="20">
        <f t="shared" si="10"/>
        <v>8</v>
      </c>
      <c r="Z68" s="20">
        <f t="shared" si="11"/>
        <v>15</v>
      </c>
      <c r="AA68" s="104">
        <f t="shared" si="12"/>
        <v>23</v>
      </c>
    </row>
    <row r="69" spans="3:27" x14ac:dyDescent="0.4">
      <c r="C69" s="58">
        <v>36</v>
      </c>
      <c r="D69" s="6">
        <v>570310302</v>
      </c>
      <c r="E69" s="82" t="s">
        <v>152</v>
      </c>
      <c r="F69" s="6" t="s">
        <v>16</v>
      </c>
      <c r="G69" s="36">
        <v>9</v>
      </c>
      <c r="H69" s="36">
        <v>17</v>
      </c>
      <c r="I69" s="36">
        <f t="shared" si="13"/>
        <v>26</v>
      </c>
      <c r="J69" s="36"/>
      <c r="K69" s="36"/>
      <c r="L69" s="36"/>
      <c r="M69" s="36"/>
      <c r="N69" s="36"/>
      <c r="O69" s="36"/>
      <c r="P69" s="36"/>
      <c r="Q69" s="36"/>
      <c r="R69" s="36">
        <v>1</v>
      </c>
      <c r="S69" s="36"/>
      <c r="T69" s="36"/>
      <c r="U69" s="36">
        <v>2</v>
      </c>
      <c r="V69" s="36">
        <f t="shared" si="16"/>
        <v>1</v>
      </c>
      <c r="W69" s="36">
        <f t="shared" si="17"/>
        <v>2</v>
      </c>
      <c r="X69" s="36">
        <f t="shared" si="18"/>
        <v>3</v>
      </c>
      <c r="Y69" s="20">
        <f t="shared" si="10"/>
        <v>8</v>
      </c>
      <c r="Z69" s="20">
        <f t="shared" si="11"/>
        <v>15</v>
      </c>
      <c r="AA69" s="104">
        <f t="shared" si="12"/>
        <v>23</v>
      </c>
    </row>
    <row r="70" spans="3:27" x14ac:dyDescent="0.4">
      <c r="C70" s="58">
        <v>37</v>
      </c>
      <c r="D70" s="6">
        <v>570310303</v>
      </c>
      <c r="E70" s="82" t="s">
        <v>152</v>
      </c>
      <c r="F70" s="6" t="s">
        <v>16</v>
      </c>
      <c r="G70" s="36">
        <v>3</v>
      </c>
      <c r="H70" s="36">
        <v>21</v>
      </c>
      <c r="I70" s="36">
        <f>SUM(G70:H70)</f>
        <v>24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20">
        <f>G70+P70-V70</f>
        <v>3</v>
      </c>
      <c r="Z70" s="20">
        <f>H70+Q70-W70</f>
        <v>21</v>
      </c>
      <c r="AA70" s="104">
        <f>SUM(Y70:Z70)</f>
        <v>24</v>
      </c>
    </row>
    <row r="71" spans="3:27" x14ac:dyDescent="0.4">
      <c r="C71" s="58">
        <v>38</v>
      </c>
      <c r="D71" s="6">
        <v>570310401</v>
      </c>
      <c r="E71" s="82" t="s">
        <v>158</v>
      </c>
      <c r="F71" s="6" t="s">
        <v>16</v>
      </c>
      <c r="G71" s="36">
        <v>5</v>
      </c>
      <c r="H71" s="36">
        <v>28</v>
      </c>
      <c r="I71" s="36">
        <f t="shared" si="13"/>
        <v>33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>
        <v>1</v>
      </c>
      <c r="U71" s="36">
        <v>3</v>
      </c>
      <c r="V71" s="36">
        <f t="shared" ref="V71:V105" si="19">SUM(J71,L71,N71,R71,T71)</f>
        <v>1</v>
      </c>
      <c r="W71" s="36">
        <f t="shared" ref="W71:W105" si="20">SUM(K71,M71,O71,S71,U71)</f>
        <v>3</v>
      </c>
      <c r="X71" s="36">
        <f t="shared" ref="X71:X105" si="21">SUM(V71,W71)</f>
        <v>4</v>
      </c>
      <c r="Y71" s="20">
        <f t="shared" si="10"/>
        <v>4</v>
      </c>
      <c r="Z71" s="20">
        <f t="shared" si="11"/>
        <v>25</v>
      </c>
      <c r="AA71" s="104">
        <f t="shared" si="12"/>
        <v>29</v>
      </c>
    </row>
    <row r="72" spans="3:27" x14ac:dyDescent="0.4">
      <c r="C72" s="58">
        <v>39</v>
      </c>
      <c r="D72" s="6">
        <v>570310402</v>
      </c>
      <c r="E72" s="82" t="s">
        <v>158</v>
      </c>
      <c r="F72" s="6" t="s">
        <v>16</v>
      </c>
      <c r="G72" s="36">
        <v>11</v>
      </c>
      <c r="H72" s="36">
        <v>20</v>
      </c>
      <c r="I72" s="36">
        <f t="shared" si="13"/>
        <v>31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>
        <v>3</v>
      </c>
      <c r="U72" s="36">
        <v>5</v>
      </c>
      <c r="V72" s="36">
        <f t="shared" si="19"/>
        <v>3</v>
      </c>
      <c r="W72" s="36">
        <f t="shared" si="20"/>
        <v>5</v>
      </c>
      <c r="X72" s="36">
        <f t="shared" si="21"/>
        <v>8</v>
      </c>
      <c r="Y72" s="20">
        <f t="shared" si="10"/>
        <v>8</v>
      </c>
      <c r="Z72" s="20">
        <f t="shared" si="11"/>
        <v>15</v>
      </c>
      <c r="AA72" s="104">
        <f t="shared" si="12"/>
        <v>23</v>
      </c>
    </row>
    <row r="73" spans="3:27" x14ac:dyDescent="0.4">
      <c r="C73" s="58">
        <v>40</v>
      </c>
      <c r="D73" s="6">
        <v>570310501</v>
      </c>
      <c r="E73" s="82" t="s">
        <v>157</v>
      </c>
      <c r="F73" s="6" t="s">
        <v>16</v>
      </c>
      <c r="G73" s="36">
        <v>6</v>
      </c>
      <c r="H73" s="36">
        <v>28</v>
      </c>
      <c r="I73" s="36">
        <f t="shared" si="13"/>
        <v>34</v>
      </c>
      <c r="J73" s="36"/>
      <c r="K73" s="36"/>
      <c r="L73" s="36"/>
      <c r="M73" s="36"/>
      <c r="N73" s="36"/>
      <c r="O73" s="36"/>
      <c r="P73" s="36"/>
      <c r="Q73" s="36"/>
      <c r="R73" s="36"/>
      <c r="S73" s="36">
        <v>3</v>
      </c>
      <c r="T73" s="36">
        <v>1</v>
      </c>
      <c r="U73" s="36">
        <v>5</v>
      </c>
      <c r="V73" s="36">
        <f t="shared" si="19"/>
        <v>1</v>
      </c>
      <c r="W73" s="36">
        <f t="shared" si="20"/>
        <v>8</v>
      </c>
      <c r="X73" s="36">
        <f t="shared" si="21"/>
        <v>9</v>
      </c>
      <c r="Y73" s="20">
        <f t="shared" si="10"/>
        <v>5</v>
      </c>
      <c r="Z73" s="20">
        <f t="shared" si="11"/>
        <v>20</v>
      </c>
      <c r="AA73" s="104">
        <f t="shared" si="12"/>
        <v>25</v>
      </c>
    </row>
    <row r="74" spans="3:27" x14ac:dyDescent="0.4">
      <c r="C74" s="58">
        <v>41</v>
      </c>
      <c r="D74" s="6">
        <v>570310502</v>
      </c>
      <c r="E74" s="82" t="s">
        <v>157</v>
      </c>
      <c r="F74" s="6" t="s">
        <v>16</v>
      </c>
      <c r="G74" s="36">
        <v>6</v>
      </c>
      <c r="H74" s="36">
        <v>27</v>
      </c>
      <c r="I74" s="36">
        <f t="shared" si="13"/>
        <v>33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>
        <v>1</v>
      </c>
      <c r="U74" s="36">
        <v>4</v>
      </c>
      <c r="V74" s="36">
        <f t="shared" si="19"/>
        <v>1</v>
      </c>
      <c r="W74" s="36">
        <f t="shared" si="20"/>
        <v>4</v>
      </c>
      <c r="X74" s="36">
        <f t="shared" si="21"/>
        <v>5</v>
      </c>
      <c r="Y74" s="20">
        <f t="shared" si="10"/>
        <v>5</v>
      </c>
      <c r="Z74" s="20">
        <f t="shared" si="11"/>
        <v>23</v>
      </c>
      <c r="AA74" s="104">
        <f t="shared" si="12"/>
        <v>28</v>
      </c>
    </row>
    <row r="75" spans="3:27" x14ac:dyDescent="0.4">
      <c r="C75" s="58">
        <v>42</v>
      </c>
      <c r="D75" s="6">
        <v>570310801</v>
      </c>
      <c r="E75" s="82" t="s">
        <v>273</v>
      </c>
      <c r="F75" s="6" t="s">
        <v>16</v>
      </c>
      <c r="G75" s="36">
        <v>18</v>
      </c>
      <c r="H75" s="36">
        <v>9</v>
      </c>
      <c r="I75" s="36">
        <f t="shared" si="13"/>
        <v>27</v>
      </c>
      <c r="J75" s="36"/>
      <c r="K75" s="36"/>
      <c r="L75" s="36"/>
      <c r="M75" s="36"/>
      <c r="N75" s="36"/>
      <c r="O75" s="36"/>
      <c r="P75" s="36"/>
      <c r="Q75" s="36"/>
      <c r="R75" s="36"/>
      <c r="S75" s="36">
        <v>1</v>
      </c>
      <c r="T75" s="36">
        <v>5</v>
      </c>
      <c r="U75" s="36">
        <v>1</v>
      </c>
      <c r="V75" s="36">
        <f t="shared" si="19"/>
        <v>5</v>
      </c>
      <c r="W75" s="36">
        <f t="shared" si="20"/>
        <v>2</v>
      </c>
      <c r="X75" s="36">
        <f t="shared" si="21"/>
        <v>7</v>
      </c>
      <c r="Y75" s="20">
        <f t="shared" si="10"/>
        <v>13</v>
      </c>
      <c r="Z75" s="20">
        <f t="shared" si="11"/>
        <v>7</v>
      </c>
      <c r="AA75" s="104">
        <f t="shared" si="12"/>
        <v>20</v>
      </c>
    </row>
    <row r="76" spans="3:27" x14ac:dyDescent="0.4">
      <c r="C76" s="58">
        <v>43</v>
      </c>
      <c r="D76" s="6">
        <v>570310802</v>
      </c>
      <c r="E76" s="4" t="s">
        <v>273</v>
      </c>
      <c r="F76" s="6" t="s">
        <v>16</v>
      </c>
      <c r="G76" s="36">
        <v>17</v>
      </c>
      <c r="H76" s="36">
        <v>9</v>
      </c>
      <c r="I76" s="36">
        <f t="shared" si="13"/>
        <v>26</v>
      </c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>
        <v>6</v>
      </c>
      <c r="U76" s="36">
        <v>1</v>
      </c>
      <c r="V76" s="36">
        <f t="shared" si="19"/>
        <v>6</v>
      </c>
      <c r="W76" s="36">
        <f t="shared" si="20"/>
        <v>1</v>
      </c>
      <c r="X76" s="36">
        <f t="shared" si="21"/>
        <v>7</v>
      </c>
      <c r="Y76" s="20">
        <f t="shared" si="10"/>
        <v>11</v>
      </c>
      <c r="Z76" s="20">
        <f t="shared" si="11"/>
        <v>8</v>
      </c>
      <c r="AA76" s="104">
        <f t="shared" si="12"/>
        <v>19</v>
      </c>
    </row>
    <row r="77" spans="3:27" x14ac:dyDescent="0.4">
      <c r="C77" s="58">
        <v>44</v>
      </c>
      <c r="D77" s="6">
        <v>570310901</v>
      </c>
      <c r="E77" s="82" t="s">
        <v>274</v>
      </c>
      <c r="F77" s="6" t="s">
        <v>16</v>
      </c>
      <c r="G77" s="36">
        <v>8</v>
      </c>
      <c r="H77" s="36">
        <v>5</v>
      </c>
      <c r="I77" s="36">
        <f t="shared" si="13"/>
        <v>13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>
        <v>1</v>
      </c>
      <c r="U77" s="36"/>
      <c r="V77" s="36">
        <f t="shared" si="19"/>
        <v>1</v>
      </c>
      <c r="W77" s="36"/>
      <c r="X77" s="36">
        <f t="shared" si="21"/>
        <v>1</v>
      </c>
      <c r="Y77" s="20">
        <f t="shared" si="10"/>
        <v>7</v>
      </c>
      <c r="Z77" s="20">
        <f t="shared" si="11"/>
        <v>5</v>
      </c>
      <c r="AA77" s="104">
        <f t="shared" si="12"/>
        <v>12</v>
      </c>
    </row>
    <row r="78" spans="3:27" x14ac:dyDescent="0.4">
      <c r="C78" s="58">
        <v>45</v>
      </c>
      <c r="D78" s="6">
        <v>570311101</v>
      </c>
      <c r="E78" s="82" t="s">
        <v>263</v>
      </c>
      <c r="F78" s="6" t="s">
        <v>16</v>
      </c>
      <c r="G78" s="36">
        <v>12</v>
      </c>
      <c r="H78" s="36">
        <v>14</v>
      </c>
      <c r="I78" s="36">
        <f t="shared" si="13"/>
        <v>26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>
        <v>4</v>
      </c>
      <c r="U78" s="36">
        <v>1</v>
      </c>
      <c r="V78" s="36">
        <f t="shared" si="19"/>
        <v>4</v>
      </c>
      <c r="W78" s="36">
        <f t="shared" si="20"/>
        <v>1</v>
      </c>
      <c r="X78" s="36">
        <f t="shared" si="21"/>
        <v>5</v>
      </c>
      <c r="Y78" s="20">
        <f t="shared" si="10"/>
        <v>8</v>
      </c>
      <c r="Z78" s="20">
        <f t="shared" si="11"/>
        <v>13</v>
      </c>
      <c r="AA78" s="104">
        <f t="shared" si="12"/>
        <v>21</v>
      </c>
    </row>
    <row r="79" spans="3:27" x14ac:dyDescent="0.4">
      <c r="C79" s="58">
        <v>46</v>
      </c>
      <c r="D79" s="6">
        <v>570312801</v>
      </c>
      <c r="E79" s="82" t="s">
        <v>275</v>
      </c>
      <c r="F79" s="6" t="s">
        <v>16</v>
      </c>
      <c r="G79" s="36">
        <v>2</v>
      </c>
      <c r="H79" s="36">
        <v>33</v>
      </c>
      <c r="I79" s="36">
        <f t="shared" si="13"/>
        <v>35</v>
      </c>
      <c r="J79" s="36"/>
      <c r="K79" s="36"/>
      <c r="L79" s="36"/>
      <c r="M79" s="36"/>
      <c r="N79" s="36"/>
      <c r="O79" s="36"/>
      <c r="P79" s="36"/>
      <c r="Q79" s="36"/>
      <c r="R79" s="36"/>
      <c r="S79" s="36">
        <v>1</v>
      </c>
      <c r="T79" s="36">
        <v>1</v>
      </c>
      <c r="U79" s="36">
        <v>5</v>
      </c>
      <c r="V79" s="36">
        <f t="shared" si="19"/>
        <v>1</v>
      </c>
      <c r="W79" s="36">
        <f t="shared" si="20"/>
        <v>6</v>
      </c>
      <c r="X79" s="36">
        <f t="shared" si="21"/>
        <v>7</v>
      </c>
      <c r="Y79" s="20">
        <f t="shared" si="10"/>
        <v>1</v>
      </c>
      <c r="Z79" s="20">
        <f t="shared" si="11"/>
        <v>27</v>
      </c>
      <c r="AA79" s="104">
        <f t="shared" si="12"/>
        <v>28</v>
      </c>
    </row>
    <row r="80" spans="3:27" x14ac:dyDescent="0.4">
      <c r="C80" s="58">
        <v>47</v>
      </c>
      <c r="D80" s="6">
        <v>570312801</v>
      </c>
      <c r="E80" s="82" t="s">
        <v>275</v>
      </c>
      <c r="F80" s="6" t="s">
        <v>16</v>
      </c>
      <c r="G80" s="36">
        <v>3</v>
      </c>
      <c r="H80" s="36">
        <v>26</v>
      </c>
      <c r="I80" s="36">
        <f t="shared" si="13"/>
        <v>29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>
        <v>2</v>
      </c>
      <c r="V80" s="36"/>
      <c r="W80" s="36">
        <f t="shared" si="20"/>
        <v>2</v>
      </c>
      <c r="X80" s="36">
        <f t="shared" si="21"/>
        <v>2</v>
      </c>
      <c r="Y80" s="20">
        <f t="shared" si="10"/>
        <v>3</v>
      </c>
      <c r="Z80" s="20">
        <f t="shared" si="11"/>
        <v>24</v>
      </c>
      <c r="AA80" s="104">
        <f t="shared" si="12"/>
        <v>27</v>
      </c>
    </row>
    <row r="81" spans="3:28" x14ac:dyDescent="0.4">
      <c r="C81" s="58">
        <v>48</v>
      </c>
      <c r="D81" s="6">
        <v>570313901</v>
      </c>
      <c r="E81" s="82" t="s">
        <v>156</v>
      </c>
      <c r="F81" s="6" t="s">
        <v>16</v>
      </c>
      <c r="G81" s="36">
        <v>21</v>
      </c>
      <c r="H81" s="36">
        <v>10</v>
      </c>
      <c r="I81" s="36">
        <f t="shared" si="13"/>
        <v>31</v>
      </c>
      <c r="J81" s="36"/>
      <c r="K81" s="36"/>
      <c r="L81" s="36"/>
      <c r="M81" s="36"/>
      <c r="N81" s="36"/>
      <c r="O81" s="36"/>
      <c r="P81" s="36"/>
      <c r="Q81" s="36"/>
      <c r="R81" s="36">
        <v>1</v>
      </c>
      <c r="S81" s="36"/>
      <c r="T81" s="36">
        <v>5</v>
      </c>
      <c r="U81" s="36">
        <v>2</v>
      </c>
      <c r="V81" s="36">
        <f t="shared" si="19"/>
        <v>6</v>
      </c>
      <c r="W81" s="36">
        <f t="shared" si="20"/>
        <v>2</v>
      </c>
      <c r="X81" s="36">
        <f t="shared" si="21"/>
        <v>8</v>
      </c>
      <c r="Y81" s="20">
        <f t="shared" si="10"/>
        <v>15</v>
      </c>
      <c r="Z81" s="20">
        <f t="shared" si="11"/>
        <v>8</v>
      </c>
      <c r="AA81" s="104">
        <f t="shared" si="12"/>
        <v>23</v>
      </c>
    </row>
    <row r="82" spans="3:28" x14ac:dyDescent="0.4">
      <c r="C82" s="58">
        <v>49</v>
      </c>
      <c r="D82" s="6">
        <v>570313902</v>
      </c>
      <c r="E82" s="82" t="s">
        <v>156</v>
      </c>
      <c r="F82" s="6" t="s">
        <v>16</v>
      </c>
      <c r="G82" s="36">
        <v>13</v>
      </c>
      <c r="H82" s="36">
        <v>16</v>
      </c>
      <c r="I82" s="36">
        <f t="shared" si="13"/>
        <v>29</v>
      </c>
      <c r="J82" s="36"/>
      <c r="K82" s="36"/>
      <c r="L82" s="36"/>
      <c r="M82" s="36"/>
      <c r="N82" s="36"/>
      <c r="O82" s="36"/>
      <c r="P82" s="36"/>
      <c r="Q82" s="36"/>
      <c r="R82" s="36">
        <v>1</v>
      </c>
      <c r="S82" s="36">
        <v>1</v>
      </c>
      <c r="T82" s="36"/>
      <c r="U82" s="36">
        <v>1</v>
      </c>
      <c r="V82" s="36">
        <f t="shared" si="19"/>
        <v>1</v>
      </c>
      <c r="W82" s="36">
        <f t="shared" si="20"/>
        <v>2</v>
      </c>
      <c r="X82" s="36">
        <f t="shared" si="21"/>
        <v>3</v>
      </c>
      <c r="Y82" s="20">
        <f t="shared" si="10"/>
        <v>12</v>
      </c>
      <c r="Z82" s="20">
        <f t="shared" si="11"/>
        <v>14</v>
      </c>
      <c r="AA82" s="104">
        <f t="shared" si="12"/>
        <v>26</v>
      </c>
    </row>
    <row r="83" spans="3:28" x14ac:dyDescent="0.4">
      <c r="C83" s="58">
        <v>50</v>
      </c>
      <c r="D83" s="6">
        <v>570314001</v>
      </c>
      <c r="E83" s="82" t="s">
        <v>155</v>
      </c>
      <c r="F83" s="6" t="s">
        <v>16</v>
      </c>
      <c r="G83" s="36"/>
      <c r="H83" s="36">
        <v>31</v>
      </c>
      <c r="I83" s="36">
        <f t="shared" si="13"/>
        <v>31</v>
      </c>
      <c r="J83" s="36"/>
      <c r="K83" s="36"/>
      <c r="L83" s="36"/>
      <c r="M83" s="36"/>
      <c r="N83" s="36"/>
      <c r="O83" s="36"/>
      <c r="P83" s="36"/>
      <c r="Q83" s="36"/>
      <c r="R83" s="36"/>
      <c r="S83" s="36">
        <v>1</v>
      </c>
      <c r="T83" s="36"/>
      <c r="U83" s="36">
        <v>4</v>
      </c>
      <c r="V83" s="36"/>
      <c r="W83" s="36">
        <f t="shared" si="20"/>
        <v>5</v>
      </c>
      <c r="X83" s="36">
        <f t="shared" si="21"/>
        <v>5</v>
      </c>
      <c r="Y83" s="20"/>
      <c r="Z83" s="20">
        <f t="shared" si="11"/>
        <v>26</v>
      </c>
      <c r="AA83" s="104">
        <f t="shared" si="12"/>
        <v>26</v>
      </c>
    </row>
    <row r="84" spans="3:28" x14ac:dyDescent="0.4">
      <c r="C84" s="58">
        <v>51</v>
      </c>
      <c r="D84" s="6">
        <v>570314002</v>
      </c>
      <c r="E84" s="82" t="s">
        <v>155</v>
      </c>
      <c r="F84" s="6" t="s">
        <v>16</v>
      </c>
      <c r="G84" s="36"/>
      <c r="H84" s="36">
        <v>30</v>
      </c>
      <c r="I84" s="36">
        <f t="shared" si="13"/>
        <v>30</v>
      </c>
      <c r="J84" s="36"/>
      <c r="K84" s="36"/>
      <c r="L84" s="36"/>
      <c r="M84" s="36"/>
      <c r="N84" s="36"/>
      <c r="O84" s="36"/>
      <c r="P84" s="36"/>
      <c r="Q84" s="36"/>
      <c r="R84" s="36"/>
      <c r="S84" s="36">
        <v>1</v>
      </c>
      <c r="T84" s="36"/>
      <c r="U84" s="36">
        <v>3</v>
      </c>
      <c r="V84" s="36"/>
      <c r="W84" s="36">
        <f t="shared" si="20"/>
        <v>4</v>
      </c>
      <c r="X84" s="36">
        <f t="shared" si="21"/>
        <v>4</v>
      </c>
      <c r="Y84" s="36"/>
      <c r="Z84" s="36">
        <f t="shared" si="11"/>
        <v>26</v>
      </c>
      <c r="AA84" s="105">
        <f t="shared" si="12"/>
        <v>26</v>
      </c>
    </row>
    <row r="85" spans="3:28" x14ac:dyDescent="0.4">
      <c r="C85" s="58">
        <v>52</v>
      </c>
      <c r="D85" s="27">
        <v>570315201</v>
      </c>
      <c r="E85" s="84" t="s">
        <v>261</v>
      </c>
      <c r="F85" s="6" t="s">
        <v>16</v>
      </c>
      <c r="G85" s="20">
        <v>4</v>
      </c>
      <c r="H85" s="20">
        <v>24</v>
      </c>
      <c r="I85" s="20">
        <f t="shared" si="13"/>
        <v>28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>
        <v>7</v>
      </c>
      <c r="V85" s="36"/>
      <c r="W85" s="36">
        <f t="shared" si="20"/>
        <v>7</v>
      </c>
      <c r="X85" s="36">
        <f t="shared" si="21"/>
        <v>7</v>
      </c>
      <c r="Y85" s="20">
        <f t="shared" si="10"/>
        <v>4</v>
      </c>
      <c r="Z85" s="20">
        <f t="shared" si="11"/>
        <v>17</v>
      </c>
      <c r="AA85" s="104">
        <f t="shared" si="12"/>
        <v>21</v>
      </c>
    </row>
    <row r="86" spans="3:28" x14ac:dyDescent="0.4">
      <c r="C86" s="71">
        <v>53</v>
      </c>
      <c r="D86" s="7">
        <v>570315202</v>
      </c>
      <c r="E86" s="85" t="s">
        <v>261</v>
      </c>
      <c r="F86" s="7" t="s">
        <v>16</v>
      </c>
      <c r="G86" s="41">
        <v>1</v>
      </c>
      <c r="H86" s="41">
        <v>21</v>
      </c>
      <c r="I86" s="41">
        <f t="shared" si="13"/>
        <v>22</v>
      </c>
      <c r="J86" s="41"/>
      <c r="K86" s="41"/>
      <c r="L86" s="41"/>
      <c r="M86" s="41"/>
      <c r="N86" s="41"/>
      <c r="O86" s="41"/>
      <c r="P86" s="41"/>
      <c r="Q86" s="41"/>
      <c r="R86" s="41">
        <v>1</v>
      </c>
      <c r="S86" s="41"/>
      <c r="T86" s="41"/>
      <c r="U86" s="41">
        <v>4</v>
      </c>
      <c r="V86" s="41">
        <f t="shared" si="19"/>
        <v>1</v>
      </c>
      <c r="W86" s="41">
        <f t="shared" si="20"/>
        <v>4</v>
      </c>
      <c r="X86" s="41">
        <f t="shared" si="21"/>
        <v>5</v>
      </c>
      <c r="Y86" s="39"/>
      <c r="Z86" s="39">
        <f t="shared" si="11"/>
        <v>17</v>
      </c>
      <c r="AA86" s="108">
        <f t="shared" si="12"/>
        <v>17</v>
      </c>
    </row>
    <row r="87" spans="3:28" x14ac:dyDescent="0.4">
      <c r="C87" s="102"/>
      <c r="D87" s="102"/>
      <c r="E87" s="187"/>
      <c r="F87" s="102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</row>
    <row r="88" spans="3:28" x14ac:dyDescent="0.4">
      <c r="C88" s="95"/>
      <c r="D88" s="95"/>
      <c r="E88" s="179"/>
      <c r="F88" s="95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</row>
    <row r="89" spans="3:28" x14ac:dyDescent="0.4">
      <c r="C89" s="95"/>
      <c r="D89" s="95"/>
      <c r="E89" s="179"/>
      <c r="F89" s="95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</row>
    <row r="90" spans="3:28" x14ac:dyDescent="0.4">
      <c r="C90" s="269" t="s">
        <v>199</v>
      </c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18"/>
    </row>
    <row r="91" spans="3:28" x14ac:dyDescent="0.4">
      <c r="C91" s="267" t="s">
        <v>0</v>
      </c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19"/>
    </row>
    <row r="92" spans="3:28" x14ac:dyDescent="0.4">
      <c r="C92" s="264" t="s">
        <v>1</v>
      </c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6"/>
    </row>
    <row r="93" spans="3:28" x14ac:dyDescent="0.4">
      <c r="C93" s="251" t="s">
        <v>3</v>
      </c>
      <c r="D93" s="257" t="s">
        <v>4</v>
      </c>
      <c r="E93" s="251" t="s">
        <v>5</v>
      </c>
      <c r="F93" s="251" t="s">
        <v>6</v>
      </c>
      <c r="G93" s="258" t="s">
        <v>7</v>
      </c>
      <c r="H93" s="259"/>
      <c r="I93" s="260"/>
      <c r="J93" s="264" t="s">
        <v>8</v>
      </c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6"/>
      <c r="Y93" s="258" t="s">
        <v>9</v>
      </c>
      <c r="Z93" s="259"/>
      <c r="AA93" s="260"/>
    </row>
    <row r="94" spans="3:28" x14ac:dyDescent="0.4">
      <c r="C94" s="251"/>
      <c r="D94" s="257"/>
      <c r="E94" s="251"/>
      <c r="F94" s="251"/>
      <c r="G94" s="261"/>
      <c r="H94" s="262"/>
      <c r="I94" s="263"/>
      <c r="J94" s="251" t="s">
        <v>13</v>
      </c>
      <c r="K94" s="251"/>
      <c r="L94" s="251" t="s">
        <v>14</v>
      </c>
      <c r="M94" s="251"/>
      <c r="N94" s="251" t="s">
        <v>174</v>
      </c>
      <c r="O94" s="251"/>
      <c r="P94" s="251" t="s">
        <v>175</v>
      </c>
      <c r="Q94" s="251"/>
      <c r="R94" s="251" t="s">
        <v>94</v>
      </c>
      <c r="S94" s="251"/>
      <c r="T94" s="251" t="s">
        <v>95</v>
      </c>
      <c r="U94" s="251"/>
      <c r="V94" s="252" t="s">
        <v>12</v>
      </c>
      <c r="W94" s="253"/>
      <c r="X94" s="254"/>
      <c r="Y94" s="261"/>
      <c r="Z94" s="262"/>
      <c r="AA94" s="263"/>
    </row>
    <row r="95" spans="3:28" x14ac:dyDescent="0.4">
      <c r="C95" s="251"/>
      <c r="D95" s="257"/>
      <c r="E95" s="251"/>
      <c r="F95" s="251"/>
      <c r="G95" s="136" t="s">
        <v>10</v>
      </c>
      <c r="H95" s="136" t="s">
        <v>11</v>
      </c>
      <c r="I95" s="136" t="s">
        <v>12</v>
      </c>
      <c r="J95" s="136" t="s">
        <v>10</v>
      </c>
      <c r="K95" s="136" t="s">
        <v>11</v>
      </c>
      <c r="L95" s="136" t="s">
        <v>10</v>
      </c>
      <c r="M95" s="136" t="s">
        <v>11</v>
      </c>
      <c r="N95" s="136" t="s">
        <v>10</v>
      </c>
      <c r="O95" s="136" t="s">
        <v>11</v>
      </c>
      <c r="P95" s="136" t="s">
        <v>10</v>
      </c>
      <c r="Q95" s="136" t="s">
        <v>11</v>
      </c>
      <c r="R95" s="136" t="s">
        <v>10</v>
      </c>
      <c r="S95" s="136" t="s">
        <v>11</v>
      </c>
      <c r="T95" s="136" t="s">
        <v>10</v>
      </c>
      <c r="U95" s="136" t="s">
        <v>11</v>
      </c>
      <c r="V95" s="136" t="s">
        <v>10</v>
      </c>
      <c r="W95" s="136" t="s">
        <v>11</v>
      </c>
      <c r="X95" s="136" t="s">
        <v>12</v>
      </c>
      <c r="Y95" s="136" t="s">
        <v>10</v>
      </c>
      <c r="Z95" s="136" t="s">
        <v>11</v>
      </c>
      <c r="AA95" s="136" t="s">
        <v>12</v>
      </c>
    </row>
    <row r="96" spans="3:28" x14ac:dyDescent="0.4">
      <c r="C96" s="28"/>
      <c r="D96" s="185" t="s">
        <v>15</v>
      </c>
      <c r="E96" s="29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105"/>
    </row>
    <row r="97" spans="3:27" x14ac:dyDescent="0.4">
      <c r="C97" s="26"/>
      <c r="D97" s="186" t="s">
        <v>149</v>
      </c>
      <c r="E97" s="22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104"/>
    </row>
    <row r="98" spans="3:27" x14ac:dyDescent="0.4">
      <c r="C98" s="58">
        <v>54</v>
      </c>
      <c r="D98" s="6">
        <v>570315301</v>
      </c>
      <c r="E98" s="82" t="s">
        <v>276</v>
      </c>
      <c r="F98" s="6" t="s">
        <v>16</v>
      </c>
      <c r="G98" s="36">
        <v>3</v>
      </c>
      <c r="H98" s="36">
        <v>28</v>
      </c>
      <c r="I98" s="36">
        <f t="shared" si="13"/>
        <v>31</v>
      </c>
      <c r="J98" s="36"/>
      <c r="K98" s="36"/>
      <c r="L98" s="36"/>
      <c r="M98" s="36"/>
      <c r="N98" s="36"/>
      <c r="O98" s="36"/>
      <c r="P98" s="36"/>
      <c r="Q98" s="36"/>
      <c r="R98" s="36"/>
      <c r="S98" s="36">
        <v>1</v>
      </c>
      <c r="T98" s="36"/>
      <c r="U98" s="36">
        <v>2</v>
      </c>
      <c r="V98" s="36"/>
      <c r="W98" s="36">
        <f t="shared" si="20"/>
        <v>3</v>
      </c>
      <c r="X98" s="36">
        <f t="shared" si="21"/>
        <v>3</v>
      </c>
      <c r="Y98" s="20">
        <f t="shared" si="10"/>
        <v>3</v>
      </c>
      <c r="Z98" s="20">
        <f t="shared" si="11"/>
        <v>25</v>
      </c>
      <c r="AA98" s="104">
        <f t="shared" si="12"/>
        <v>28</v>
      </c>
    </row>
    <row r="99" spans="3:27" x14ac:dyDescent="0.4">
      <c r="C99" s="58">
        <v>55</v>
      </c>
      <c r="D99" s="6">
        <v>570315302</v>
      </c>
      <c r="E99" s="82" t="s">
        <v>256</v>
      </c>
      <c r="F99" s="6" t="s">
        <v>16</v>
      </c>
      <c r="G99" s="36">
        <v>4</v>
      </c>
      <c r="H99" s="36">
        <v>27</v>
      </c>
      <c r="I99" s="36">
        <f t="shared" si="13"/>
        <v>31</v>
      </c>
      <c r="J99" s="36"/>
      <c r="K99" s="36"/>
      <c r="L99" s="36"/>
      <c r="M99" s="36"/>
      <c r="N99" s="36"/>
      <c r="O99" s="36"/>
      <c r="P99" s="36"/>
      <c r="Q99" s="36"/>
      <c r="R99" s="36"/>
      <c r="S99" s="36">
        <v>1</v>
      </c>
      <c r="T99" s="36"/>
      <c r="U99" s="36">
        <v>3</v>
      </c>
      <c r="V99" s="36"/>
      <c r="W99" s="36">
        <f t="shared" si="20"/>
        <v>4</v>
      </c>
      <c r="X99" s="36">
        <f t="shared" si="21"/>
        <v>4</v>
      </c>
      <c r="Y99" s="20">
        <f t="shared" si="10"/>
        <v>4</v>
      </c>
      <c r="Z99" s="20">
        <f t="shared" si="11"/>
        <v>23</v>
      </c>
      <c r="AA99" s="104">
        <f t="shared" si="12"/>
        <v>27</v>
      </c>
    </row>
    <row r="100" spans="3:27" x14ac:dyDescent="0.4">
      <c r="C100" s="58">
        <v>56</v>
      </c>
      <c r="D100" s="6">
        <v>570315401</v>
      </c>
      <c r="E100" s="82" t="s">
        <v>277</v>
      </c>
      <c r="F100" s="6" t="s">
        <v>16</v>
      </c>
      <c r="G100" s="36">
        <v>15</v>
      </c>
      <c r="H100" s="36">
        <v>13</v>
      </c>
      <c r="I100" s="36">
        <f t="shared" si="13"/>
        <v>28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>
        <v>1</v>
      </c>
      <c r="T100" s="36">
        <v>2</v>
      </c>
      <c r="U100" s="36">
        <v>1</v>
      </c>
      <c r="V100" s="36">
        <f t="shared" si="19"/>
        <v>2</v>
      </c>
      <c r="W100" s="36">
        <f t="shared" si="20"/>
        <v>2</v>
      </c>
      <c r="X100" s="36">
        <f t="shared" si="21"/>
        <v>4</v>
      </c>
      <c r="Y100" s="20">
        <f t="shared" si="10"/>
        <v>13</v>
      </c>
      <c r="Z100" s="20">
        <f t="shared" si="11"/>
        <v>11</v>
      </c>
      <c r="AA100" s="104">
        <f t="shared" si="12"/>
        <v>24</v>
      </c>
    </row>
    <row r="101" spans="3:27" x14ac:dyDescent="0.4">
      <c r="C101" s="58">
        <v>57</v>
      </c>
      <c r="D101" s="6">
        <v>570316201</v>
      </c>
      <c r="E101" s="82" t="s">
        <v>262</v>
      </c>
      <c r="F101" s="6" t="s">
        <v>16</v>
      </c>
      <c r="G101" s="36">
        <v>15</v>
      </c>
      <c r="H101" s="36">
        <v>19</v>
      </c>
      <c r="I101" s="36">
        <f t="shared" si="13"/>
        <v>34</v>
      </c>
      <c r="J101" s="36"/>
      <c r="K101" s="36"/>
      <c r="L101" s="36"/>
      <c r="M101" s="36"/>
      <c r="N101" s="36"/>
      <c r="O101" s="36"/>
      <c r="P101" s="36"/>
      <c r="Q101" s="36"/>
      <c r="R101" s="36">
        <v>1</v>
      </c>
      <c r="S101" s="36"/>
      <c r="T101" s="36">
        <v>1</v>
      </c>
      <c r="U101" s="36">
        <v>5</v>
      </c>
      <c r="V101" s="36">
        <f t="shared" si="19"/>
        <v>2</v>
      </c>
      <c r="W101" s="36">
        <f t="shared" si="20"/>
        <v>5</v>
      </c>
      <c r="X101" s="36">
        <f t="shared" si="21"/>
        <v>7</v>
      </c>
      <c r="Y101" s="20">
        <f t="shared" si="10"/>
        <v>13</v>
      </c>
      <c r="Z101" s="20">
        <f t="shared" si="11"/>
        <v>14</v>
      </c>
      <c r="AA101" s="104">
        <f t="shared" si="12"/>
        <v>27</v>
      </c>
    </row>
    <row r="102" spans="3:27" x14ac:dyDescent="0.4">
      <c r="C102" s="58">
        <v>58</v>
      </c>
      <c r="D102" s="6">
        <v>570318001</v>
      </c>
      <c r="E102" s="82" t="s">
        <v>278</v>
      </c>
      <c r="F102" s="6" t="s">
        <v>16</v>
      </c>
      <c r="G102" s="36">
        <v>3</v>
      </c>
      <c r="H102" s="36">
        <v>24</v>
      </c>
      <c r="I102" s="36">
        <f t="shared" si="13"/>
        <v>27</v>
      </c>
      <c r="J102" s="36"/>
      <c r="K102" s="36"/>
      <c r="L102" s="36"/>
      <c r="M102" s="36"/>
      <c r="N102" s="36">
        <v>1</v>
      </c>
      <c r="O102" s="36">
        <v>4</v>
      </c>
      <c r="P102" s="36"/>
      <c r="Q102" s="36"/>
      <c r="R102" s="36"/>
      <c r="S102" s="36">
        <v>3</v>
      </c>
      <c r="T102" s="36">
        <v>1</v>
      </c>
      <c r="U102" s="36">
        <v>4</v>
      </c>
      <c r="V102" s="36">
        <f t="shared" si="19"/>
        <v>2</v>
      </c>
      <c r="W102" s="36">
        <f t="shared" si="20"/>
        <v>11</v>
      </c>
      <c r="X102" s="36">
        <f t="shared" si="21"/>
        <v>13</v>
      </c>
      <c r="Y102" s="20">
        <f t="shared" si="10"/>
        <v>1</v>
      </c>
      <c r="Z102" s="20">
        <f t="shared" si="11"/>
        <v>13</v>
      </c>
      <c r="AA102" s="104">
        <f t="shared" si="12"/>
        <v>14</v>
      </c>
    </row>
    <row r="103" spans="3:27" x14ac:dyDescent="0.4">
      <c r="C103" s="58">
        <v>59</v>
      </c>
      <c r="D103" s="6">
        <v>570318002</v>
      </c>
      <c r="E103" s="82" t="s">
        <v>278</v>
      </c>
      <c r="F103" s="6" t="s">
        <v>16</v>
      </c>
      <c r="G103" s="36">
        <v>3</v>
      </c>
      <c r="H103" s="36">
        <v>23</v>
      </c>
      <c r="I103" s="36">
        <f t="shared" si="13"/>
        <v>26</v>
      </c>
      <c r="J103" s="36"/>
      <c r="K103" s="36"/>
      <c r="L103" s="36"/>
      <c r="M103" s="36"/>
      <c r="N103" s="36"/>
      <c r="O103" s="36">
        <v>4</v>
      </c>
      <c r="P103" s="36"/>
      <c r="Q103" s="36"/>
      <c r="R103" s="36"/>
      <c r="S103" s="36"/>
      <c r="T103" s="36"/>
      <c r="U103" s="36">
        <v>5</v>
      </c>
      <c r="V103" s="36"/>
      <c r="W103" s="36">
        <f t="shared" si="20"/>
        <v>9</v>
      </c>
      <c r="X103" s="36">
        <f t="shared" si="21"/>
        <v>9</v>
      </c>
      <c r="Y103" s="20">
        <f t="shared" si="10"/>
        <v>3</v>
      </c>
      <c r="Z103" s="20">
        <f t="shared" si="11"/>
        <v>14</v>
      </c>
      <c r="AA103" s="104">
        <f t="shared" si="12"/>
        <v>17</v>
      </c>
    </row>
    <row r="104" spans="3:27" x14ac:dyDescent="0.4">
      <c r="C104" s="58">
        <v>60</v>
      </c>
      <c r="D104" s="6">
        <v>570318101</v>
      </c>
      <c r="E104" s="82" t="s">
        <v>279</v>
      </c>
      <c r="F104" s="6" t="s">
        <v>16</v>
      </c>
      <c r="G104" s="36">
        <v>3</v>
      </c>
      <c r="H104" s="36">
        <v>19</v>
      </c>
      <c r="I104" s="36">
        <f t="shared" si="13"/>
        <v>22</v>
      </c>
      <c r="J104" s="36"/>
      <c r="K104" s="36"/>
      <c r="L104" s="36"/>
      <c r="M104" s="36"/>
      <c r="N104" s="36"/>
      <c r="O104" s="36">
        <v>1</v>
      </c>
      <c r="P104" s="36"/>
      <c r="Q104" s="36"/>
      <c r="R104" s="36"/>
      <c r="S104" s="36"/>
      <c r="T104" s="36">
        <v>1</v>
      </c>
      <c r="U104" s="36">
        <v>4</v>
      </c>
      <c r="V104" s="36">
        <f t="shared" si="19"/>
        <v>1</v>
      </c>
      <c r="W104" s="36">
        <f t="shared" si="20"/>
        <v>5</v>
      </c>
      <c r="X104" s="36">
        <f t="shared" si="21"/>
        <v>6</v>
      </c>
      <c r="Y104" s="20">
        <f t="shared" si="10"/>
        <v>2</v>
      </c>
      <c r="Z104" s="20">
        <f t="shared" si="11"/>
        <v>14</v>
      </c>
      <c r="AA104" s="104">
        <f t="shared" si="12"/>
        <v>16</v>
      </c>
    </row>
    <row r="105" spans="3:27" x14ac:dyDescent="0.4">
      <c r="C105" s="58">
        <v>61</v>
      </c>
      <c r="D105" s="78">
        <v>570318201</v>
      </c>
      <c r="E105" s="85" t="s">
        <v>280</v>
      </c>
      <c r="F105" s="7" t="s">
        <v>16</v>
      </c>
      <c r="G105" s="81">
        <v>12</v>
      </c>
      <c r="H105" s="81">
        <v>19</v>
      </c>
      <c r="I105" s="81">
        <f t="shared" si="13"/>
        <v>31</v>
      </c>
      <c r="J105" s="81"/>
      <c r="K105" s="81"/>
      <c r="L105" s="81"/>
      <c r="M105" s="81"/>
      <c r="N105" s="81"/>
      <c r="O105" s="81"/>
      <c r="P105" s="81"/>
      <c r="Q105" s="81"/>
      <c r="R105" s="81"/>
      <c r="S105" s="81">
        <v>1</v>
      </c>
      <c r="T105" s="81">
        <v>3</v>
      </c>
      <c r="U105" s="81">
        <v>1</v>
      </c>
      <c r="V105" s="81">
        <f t="shared" si="19"/>
        <v>3</v>
      </c>
      <c r="W105" s="81">
        <f t="shared" si="20"/>
        <v>2</v>
      </c>
      <c r="X105" s="81">
        <f t="shared" si="21"/>
        <v>5</v>
      </c>
      <c r="Y105" s="81">
        <f t="shared" si="10"/>
        <v>9</v>
      </c>
      <c r="Z105" s="81">
        <f t="shared" si="11"/>
        <v>17</v>
      </c>
      <c r="AA105" s="106">
        <f t="shared" si="12"/>
        <v>26</v>
      </c>
    </row>
    <row r="106" spans="3:27" x14ac:dyDescent="0.4">
      <c r="C106" s="79"/>
      <c r="D106" s="69"/>
      <c r="E106" s="80" t="s">
        <v>182</v>
      </c>
      <c r="F106" s="69"/>
      <c r="G106" s="44">
        <f>SUM(G53:G105)</f>
        <v>228</v>
      </c>
      <c r="H106" s="44">
        <f>SUM(H53:H105)</f>
        <v>674</v>
      </c>
      <c r="I106" s="44">
        <f>SUM(I53:I105)</f>
        <v>902</v>
      </c>
      <c r="J106" s="44"/>
      <c r="K106" s="44"/>
      <c r="L106" s="44"/>
      <c r="M106" s="44"/>
      <c r="N106" s="44">
        <f>SUM(N53:N105)</f>
        <v>1</v>
      </c>
      <c r="O106" s="44">
        <f>SUM(O53:O105)</f>
        <v>9</v>
      </c>
      <c r="P106" s="44"/>
      <c r="Q106" s="44"/>
      <c r="R106" s="44">
        <f t="shared" ref="R106:AA106" si="22">SUM(R53:R105)</f>
        <v>7</v>
      </c>
      <c r="S106" s="44">
        <f t="shared" si="22"/>
        <v>19</v>
      </c>
      <c r="T106" s="44">
        <f t="shared" si="22"/>
        <v>38</v>
      </c>
      <c r="U106" s="44">
        <f t="shared" si="22"/>
        <v>84</v>
      </c>
      <c r="V106" s="44">
        <f t="shared" si="22"/>
        <v>46</v>
      </c>
      <c r="W106" s="44">
        <f t="shared" si="22"/>
        <v>112</v>
      </c>
      <c r="X106" s="44">
        <f t="shared" si="22"/>
        <v>158</v>
      </c>
      <c r="Y106" s="44">
        <f t="shared" si="22"/>
        <v>182</v>
      </c>
      <c r="Z106" s="44">
        <f t="shared" si="22"/>
        <v>562</v>
      </c>
      <c r="AA106" s="109">
        <f t="shared" si="22"/>
        <v>744</v>
      </c>
    </row>
    <row r="107" spans="3:27" x14ac:dyDescent="0.4">
      <c r="C107" s="35"/>
      <c r="D107" s="186" t="s">
        <v>130</v>
      </c>
      <c r="E107" s="123"/>
      <c r="F107" s="123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107"/>
    </row>
    <row r="108" spans="3:27" x14ac:dyDescent="0.4">
      <c r="C108" s="26">
        <v>62</v>
      </c>
      <c r="D108" s="21">
        <v>560310101</v>
      </c>
      <c r="E108" s="22" t="s">
        <v>154</v>
      </c>
      <c r="F108" s="6" t="s">
        <v>16</v>
      </c>
      <c r="G108" s="20">
        <v>11</v>
      </c>
      <c r="H108" s="20">
        <v>27</v>
      </c>
      <c r="I108" s="20">
        <f>SUM(G108:H108)</f>
        <v>38</v>
      </c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>
        <v>1</v>
      </c>
      <c r="U108" s="20"/>
      <c r="V108" s="36">
        <f t="shared" ref="V108" si="23">SUM(J108,L108,N108,R108,T108)</f>
        <v>1</v>
      </c>
      <c r="W108" s="36"/>
      <c r="X108" s="36">
        <f t="shared" ref="X108" si="24">SUM(V108,W108)</f>
        <v>1</v>
      </c>
      <c r="Y108" s="20">
        <f>G108+P108-V108</f>
        <v>10</v>
      </c>
      <c r="Z108" s="20">
        <f>H108+Q108-W108</f>
        <v>27</v>
      </c>
      <c r="AA108" s="104">
        <f>SUM(Y108:Z108)</f>
        <v>37</v>
      </c>
    </row>
    <row r="109" spans="3:27" x14ac:dyDescent="0.4">
      <c r="C109" s="28">
        <v>63</v>
      </c>
      <c r="D109" s="24">
        <v>560310102</v>
      </c>
      <c r="E109" s="29" t="s">
        <v>154</v>
      </c>
      <c r="F109" s="6" t="s">
        <v>16</v>
      </c>
      <c r="G109" s="36">
        <v>1</v>
      </c>
      <c r="H109" s="36">
        <v>39</v>
      </c>
      <c r="I109" s="36">
        <f t="shared" ref="I109:I133" si="25">SUM(G109:H109)</f>
        <v>40</v>
      </c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>
        <v>1</v>
      </c>
      <c r="V109" s="36"/>
      <c r="W109" s="36">
        <f t="shared" ref="W109:W133" si="26">SUM(K109,M109,O109,S109,U109)</f>
        <v>1</v>
      </c>
      <c r="X109" s="36">
        <f t="shared" ref="X109:X133" si="27">SUM(V109,W109)</f>
        <v>1</v>
      </c>
      <c r="Y109" s="20">
        <f t="shared" ref="Y109:Y133" si="28">G109+P109-V109</f>
        <v>1</v>
      </c>
      <c r="Z109" s="20">
        <f t="shared" ref="Z109:Z133" si="29">H109+Q109-W109</f>
        <v>38</v>
      </c>
      <c r="AA109" s="104">
        <f t="shared" ref="AA109:AA133" si="30">SUM(Y109:Z109)</f>
        <v>39</v>
      </c>
    </row>
    <row r="110" spans="3:27" x14ac:dyDescent="0.4">
      <c r="C110" s="28">
        <v>64</v>
      </c>
      <c r="D110" s="24">
        <v>560310201</v>
      </c>
      <c r="E110" s="29" t="s">
        <v>153</v>
      </c>
      <c r="F110" s="6" t="s">
        <v>16</v>
      </c>
      <c r="G110" s="36">
        <v>7</v>
      </c>
      <c r="H110" s="36">
        <v>29</v>
      </c>
      <c r="I110" s="36">
        <f t="shared" si="25"/>
        <v>36</v>
      </c>
      <c r="J110" s="36"/>
      <c r="K110" s="36"/>
      <c r="L110" s="36"/>
      <c r="M110" s="36"/>
      <c r="N110" s="36"/>
      <c r="O110" s="36"/>
      <c r="P110" s="36"/>
      <c r="Q110" s="36"/>
      <c r="R110" s="36">
        <v>1</v>
      </c>
      <c r="S110" s="36">
        <v>1</v>
      </c>
      <c r="T110" s="36">
        <v>3</v>
      </c>
      <c r="U110" s="36">
        <v>2</v>
      </c>
      <c r="V110" s="36">
        <f t="shared" ref="V110:V131" si="31">SUM(J110,L110,N110,R110,T110)</f>
        <v>4</v>
      </c>
      <c r="W110" s="36">
        <f t="shared" si="26"/>
        <v>3</v>
      </c>
      <c r="X110" s="36">
        <f t="shared" si="27"/>
        <v>7</v>
      </c>
      <c r="Y110" s="20">
        <f t="shared" si="28"/>
        <v>3</v>
      </c>
      <c r="Z110" s="20">
        <f t="shared" si="29"/>
        <v>26</v>
      </c>
      <c r="AA110" s="104">
        <f t="shared" si="30"/>
        <v>29</v>
      </c>
    </row>
    <row r="111" spans="3:27" x14ac:dyDescent="0.4">
      <c r="C111" s="28">
        <v>65</v>
      </c>
      <c r="D111" s="24">
        <v>560310202</v>
      </c>
      <c r="E111" s="29" t="s">
        <v>153</v>
      </c>
      <c r="F111" s="6" t="s">
        <v>16</v>
      </c>
      <c r="G111" s="36">
        <v>3</v>
      </c>
      <c r="H111" s="36">
        <v>32</v>
      </c>
      <c r="I111" s="36">
        <f t="shared" si="25"/>
        <v>35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>
        <v>1</v>
      </c>
      <c r="U111" s="36">
        <v>4</v>
      </c>
      <c r="V111" s="36">
        <f t="shared" si="31"/>
        <v>1</v>
      </c>
      <c r="W111" s="36">
        <f t="shared" si="26"/>
        <v>4</v>
      </c>
      <c r="X111" s="36">
        <f t="shared" si="27"/>
        <v>5</v>
      </c>
      <c r="Y111" s="20">
        <f t="shared" si="28"/>
        <v>2</v>
      </c>
      <c r="Z111" s="20">
        <f t="shared" si="29"/>
        <v>28</v>
      </c>
      <c r="AA111" s="104">
        <f t="shared" si="30"/>
        <v>30</v>
      </c>
    </row>
    <row r="112" spans="3:27" x14ac:dyDescent="0.4">
      <c r="C112" s="28">
        <v>66</v>
      </c>
      <c r="D112" s="24">
        <v>560310301</v>
      </c>
      <c r="E112" s="29" t="s">
        <v>152</v>
      </c>
      <c r="F112" s="6" t="s">
        <v>16</v>
      </c>
      <c r="G112" s="36">
        <v>12</v>
      </c>
      <c r="H112" s="36">
        <v>22</v>
      </c>
      <c r="I112" s="36">
        <f t="shared" si="25"/>
        <v>34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>
        <v>2</v>
      </c>
      <c r="V112" s="36"/>
      <c r="W112" s="36">
        <f t="shared" si="26"/>
        <v>2</v>
      </c>
      <c r="X112" s="36">
        <f t="shared" si="27"/>
        <v>2</v>
      </c>
      <c r="Y112" s="20">
        <f t="shared" si="28"/>
        <v>12</v>
      </c>
      <c r="Z112" s="20">
        <f t="shared" si="29"/>
        <v>20</v>
      </c>
      <c r="AA112" s="104">
        <f t="shared" si="30"/>
        <v>32</v>
      </c>
    </row>
    <row r="113" spans="3:28" x14ac:dyDescent="0.4">
      <c r="C113" s="28">
        <v>67</v>
      </c>
      <c r="D113" s="24">
        <v>560310302</v>
      </c>
      <c r="E113" s="29" t="s">
        <v>152</v>
      </c>
      <c r="F113" s="6" t="s">
        <v>16</v>
      </c>
      <c r="G113" s="36">
        <v>13</v>
      </c>
      <c r="H113" s="36">
        <v>20</v>
      </c>
      <c r="I113" s="36">
        <f t="shared" si="25"/>
        <v>33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>
        <v>2</v>
      </c>
      <c r="U113" s="36"/>
      <c r="V113" s="36">
        <f t="shared" si="31"/>
        <v>2</v>
      </c>
      <c r="W113" s="36"/>
      <c r="X113" s="36">
        <f t="shared" si="27"/>
        <v>2</v>
      </c>
      <c r="Y113" s="20">
        <f t="shared" si="28"/>
        <v>11</v>
      </c>
      <c r="Z113" s="20">
        <f t="shared" si="29"/>
        <v>20</v>
      </c>
      <c r="AA113" s="104">
        <f t="shared" si="30"/>
        <v>31</v>
      </c>
    </row>
    <row r="114" spans="3:28" x14ac:dyDescent="0.4">
      <c r="C114" s="28">
        <v>68</v>
      </c>
      <c r="D114" s="24">
        <v>560310303</v>
      </c>
      <c r="E114" s="29" t="s">
        <v>281</v>
      </c>
      <c r="F114" s="6" t="s">
        <v>16</v>
      </c>
      <c r="G114" s="36">
        <v>9</v>
      </c>
      <c r="H114" s="36">
        <v>22</v>
      </c>
      <c r="I114" s="36">
        <f t="shared" si="25"/>
        <v>31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>
        <v>2</v>
      </c>
      <c r="T114" s="36">
        <v>1</v>
      </c>
      <c r="U114" s="36">
        <v>4</v>
      </c>
      <c r="V114" s="36">
        <f t="shared" si="31"/>
        <v>1</v>
      </c>
      <c r="W114" s="36">
        <f t="shared" si="26"/>
        <v>6</v>
      </c>
      <c r="X114" s="36">
        <f t="shared" si="27"/>
        <v>7</v>
      </c>
      <c r="Y114" s="20">
        <f t="shared" si="28"/>
        <v>8</v>
      </c>
      <c r="Z114" s="20">
        <f t="shared" si="29"/>
        <v>16</v>
      </c>
      <c r="AA114" s="104">
        <f t="shared" si="30"/>
        <v>24</v>
      </c>
    </row>
    <row r="115" spans="3:28" x14ac:dyDescent="0.4">
      <c r="C115" s="32">
        <v>69</v>
      </c>
      <c r="D115" s="33">
        <v>560310304</v>
      </c>
      <c r="E115" s="92" t="s">
        <v>281</v>
      </c>
      <c r="F115" s="78" t="s">
        <v>16</v>
      </c>
      <c r="G115" s="81">
        <v>8</v>
      </c>
      <c r="H115" s="81">
        <v>25</v>
      </c>
      <c r="I115" s="81">
        <f t="shared" si="25"/>
        <v>33</v>
      </c>
      <c r="J115" s="81"/>
      <c r="K115" s="81"/>
      <c r="L115" s="81"/>
      <c r="M115" s="81"/>
      <c r="N115" s="81"/>
      <c r="O115" s="81"/>
      <c r="P115" s="81"/>
      <c r="Q115" s="81"/>
      <c r="R115" s="81"/>
      <c r="S115" s="81">
        <v>1</v>
      </c>
      <c r="T115" s="81">
        <v>2</v>
      </c>
      <c r="U115" s="81">
        <v>3</v>
      </c>
      <c r="V115" s="81">
        <f t="shared" si="31"/>
        <v>2</v>
      </c>
      <c r="W115" s="81">
        <f t="shared" si="26"/>
        <v>4</v>
      </c>
      <c r="X115" s="81">
        <f t="shared" si="27"/>
        <v>6</v>
      </c>
      <c r="Y115" s="81">
        <f t="shared" si="28"/>
        <v>6</v>
      </c>
      <c r="Z115" s="81">
        <f t="shared" si="29"/>
        <v>21</v>
      </c>
      <c r="AA115" s="106">
        <f t="shared" si="30"/>
        <v>27</v>
      </c>
    </row>
    <row r="116" spans="3:28" x14ac:dyDescent="0.4">
      <c r="C116" s="142"/>
      <c r="D116" s="46"/>
      <c r="E116" s="54"/>
      <c r="F116" s="95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</row>
    <row r="117" spans="3:28" x14ac:dyDescent="0.4">
      <c r="C117" s="142"/>
      <c r="D117" s="46"/>
      <c r="E117" s="54"/>
      <c r="F117" s="95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</row>
    <row r="118" spans="3:28" x14ac:dyDescent="0.4">
      <c r="C118" s="269" t="s">
        <v>199</v>
      </c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18"/>
    </row>
    <row r="119" spans="3:28" x14ac:dyDescent="0.4">
      <c r="C119" s="267" t="s">
        <v>0</v>
      </c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  <c r="P119" s="267"/>
      <c r="Q119" s="267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19"/>
    </row>
    <row r="120" spans="3:28" x14ac:dyDescent="0.4">
      <c r="C120" s="264" t="s">
        <v>1</v>
      </c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6"/>
    </row>
    <row r="121" spans="3:28" x14ac:dyDescent="0.4">
      <c r="C121" s="251" t="s">
        <v>3</v>
      </c>
      <c r="D121" s="257" t="s">
        <v>4</v>
      </c>
      <c r="E121" s="251" t="s">
        <v>5</v>
      </c>
      <c r="F121" s="251" t="s">
        <v>6</v>
      </c>
      <c r="G121" s="258" t="s">
        <v>7</v>
      </c>
      <c r="H121" s="259"/>
      <c r="I121" s="260"/>
      <c r="J121" s="264" t="s">
        <v>8</v>
      </c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6"/>
      <c r="Y121" s="258" t="s">
        <v>9</v>
      </c>
      <c r="Z121" s="259"/>
      <c r="AA121" s="260"/>
    </row>
    <row r="122" spans="3:28" x14ac:dyDescent="0.4">
      <c r="C122" s="251"/>
      <c r="D122" s="257"/>
      <c r="E122" s="251"/>
      <c r="F122" s="251"/>
      <c r="G122" s="261"/>
      <c r="H122" s="262"/>
      <c r="I122" s="263"/>
      <c r="J122" s="251" t="s">
        <v>13</v>
      </c>
      <c r="K122" s="251"/>
      <c r="L122" s="251" t="s">
        <v>14</v>
      </c>
      <c r="M122" s="251"/>
      <c r="N122" s="251" t="s">
        <v>174</v>
      </c>
      <c r="O122" s="251"/>
      <c r="P122" s="251" t="s">
        <v>175</v>
      </c>
      <c r="Q122" s="251"/>
      <c r="R122" s="251" t="s">
        <v>94</v>
      </c>
      <c r="S122" s="251"/>
      <c r="T122" s="251" t="s">
        <v>95</v>
      </c>
      <c r="U122" s="251"/>
      <c r="V122" s="252" t="s">
        <v>12</v>
      </c>
      <c r="W122" s="253"/>
      <c r="X122" s="254"/>
      <c r="Y122" s="261"/>
      <c r="Z122" s="262"/>
      <c r="AA122" s="263"/>
    </row>
    <row r="123" spans="3:28" x14ac:dyDescent="0.4">
      <c r="C123" s="251"/>
      <c r="D123" s="257"/>
      <c r="E123" s="251"/>
      <c r="F123" s="251"/>
      <c r="G123" s="136" t="s">
        <v>10</v>
      </c>
      <c r="H123" s="136" t="s">
        <v>11</v>
      </c>
      <c r="I123" s="136" t="s">
        <v>12</v>
      </c>
      <c r="J123" s="136" t="s">
        <v>10</v>
      </c>
      <c r="K123" s="136" t="s">
        <v>11</v>
      </c>
      <c r="L123" s="136" t="s">
        <v>10</v>
      </c>
      <c r="M123" s="136" t="s">
        <v>11</v>
      </c>
      <c r="N123" s="136" t="s">
        <v>10</v>
      </c>
      <c r="O123" s="136" t="s">
        <v>11</v>
      </c>
      <c r="P123" s="136" t="s">
        <v>10</v>
      </c>
      <c r="Q123" s="136" t="s">
        <v>11</v>
      </c>
      <c r="R123" s="136" t="s">
        <v>10</v>
      </c>
      <c r="S123" s="136" t="s">
        <v>11</v>
      </c>
      <c r="T123" s="136" t="s">
        <v>10</v>
      </c>
      <c r="U123" s="136" t="s">
        <v>11</v>
      </c>
      <c r="V123" s="136" t="s">
        <v>10</v>
      </c>
      <c r="W123" s="136" t="s">
        <v>11</v>
      </c>
      <c r="X123" s="136" t="s">
        <v>12</v>
      </c>
      <c r="Y123" s="136" t="s">
        <v>10</v>
      </c>
      <c r="Z123" s="136" t="s">
        <v>11</v>
      </c>
      <c r="AA123" s="136" t="s">
        <v>12</v>
      </c>
    </row>
    <row r="124" spans="3:28" x14ac:dyDescent="0.4">
      <c r="C124" s="28"/>
      <c r="D124" s="185" t="s">
        <v>15</v>
      </c>
      <c r="E124" s="29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105"/>
    </row>
    <row r="125" spans="3:28" x14ac:dyDescent="0.4">
      <c r="C125" s="35"/>
      <c r="D125" s="186" t="s">
        <v>130</v>
      </c>
      <c r="E125" s="123"/>
      <c r="F125" s="123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107"/>
    </row>
    <row r="126" spans="3:28" x14ac:dyDescent="0.4">
      <c r="C126" s="26">
        <v>70</v>
      </c>
      <c r="D126" s="21">
        <v>560310401</v>
      </c>
      <c r="E126" s="22" t="s">
        <v>158</v>
      </c>
      <c r="F126" s="27" t="s">
        <v>16</v>
      </c>
      <c r="G126" s="20">
        <v>9</v>
      </c>
      <c r="H126" s="20">
        <v>27</v>
      </c>
      <c r="I126" s="20">
        <f t="shared" si="25"/>
        <v>36</v>
      </c>
      <c r="J126" s="20"/>
      <c r="K126" s="20"/>
      <c r="L126" s="20"/>
      <c r="M126" s="20"/>
      <c r="N126" s="20"/>
      <c r="O126" s="20"/>
      <c r="P126" s="20"/>
      <c r="Q126" s="20"/>
      <c r="R126" s="20">
        <v>1</v>
      </c>
      <c r="S126" s="20"/>
      <c r="T126" s="20">
        <v>2</v>
      </c>
      <c r="U126" s="20">
        <v>2</v>
      </c>
      <c r="V126" s="20">
        <f t="shared" si="31"/>
        <v>3</v>
      </c>
      <c r="W126" s="20">
        <f t="shared" si="26"/>
        <v>2</v>
      </c>
      <c r="X126" s="20">
        <f t="shared" si="27"/>
        <v>5</v>
      </c>
      <c r="Y126" s="20">
        <f t="shared" si="28"/>
        <v>6</v>
      </c>
      <c r="Z126" s="20">
        <f t="shared" si="29"/>
        <v>25</v>
      </c>
      <c r="AA126" s="104">
        <f t="shared" si="30"/>
        <v>31</v>
      </c>
    </row>
    <row r="127" spans="3:28" x14ac:dyDescent="0.4">
      <c r="C127" s="28">
        <v>71</v>
      </c>
      <c r="D127" s="24">
        <v>560310402</v>
      </c>
      <c r="E127" s="29" t="s">
        <v>158</v>
      </c>
      <c r="F127" s="6" t="s">
        <v>16</v>
      </c>
      <c r="G127" s="36">
        <v>11</v>
      </c>
      <c r="H127" s="36">
        <v>25</v>
      </c>
      <c r="I127" s="36">
        <f t="shared" si="25"/>
        <v>36</v>
      </c>
      <c r="J127" s="36"/>
      <c r="K127" s="36"/>
      <c r="L127" s="36"/>
      <c r="M127" s="36"/>
      <c r="N127" s="36"/>
      <c r="O127" s="36"/>
      <c r="P127" s="36"/>
      <c r="Q127" s="36"/>
      <c r="R127" s="36">
        <v>2</v>
      </c>
      <c r="S127" s="36"/>
      <c r="T127" s="36"/>
      <c r="U127" s="36"/>
      <c r="V127" s="36">
        <f t="shared" si="31"/>
        <v>2</v>
      </c>
      <c r="W127" s="36"/>
      <c r="X127" s="36">
        <f t="shared" si="27"/>
        <v>2</v>
      </c>
      <c r="Y127" s="20">
        <f t="shared" si="28"/>
        <v>9</v>
      </c>
      <c r="Z127" s="20">
        <f t="shared" si="29"/>
        <v>25</v>
      </c>
      <c r="AA127" s="104">
        <f t="shared" si="30"/>
        <v>34</v>
      </c>
    </row>
    <row r="128" spans="3:28" x14ac:dyDescent="0.4">
      <c r="C128" s="28">
        <v>72</v>
      </c>
      <c r="D128" s="24">
        <v>560310501</v>
      </c>
      <c r="E128" s="29" t="s">
        <v>157</v>
      </c>
      <c r="F128" s="6" t="s">
        <v>16</v>
      </c>
      <c r="G128" s="36">
        <v>7</v>
      </c>
      <c r="H128" s="36">
        <v>23</v>
      </c>
      <c r="I128" s="36">
        <f t="shared" si="25"/>
        <v>30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>
        <v>2</v>
      </c>
      <c r="V128" s="36"/>
      <c r="W128" s="36">
        <f t="shared" si="26"/>
        <v>2</v>
      </c>
      <c r="X128" s="36">
        <f t="shared" si="27"/>
        <v>2</v>
      </c>
      <c r="Y128" s="36">
        <f t="shared" si="28"/>
        <v>7</v>
      </c>
      <c r="Z128" s="36">
        <f t="shared" si="29"/>
        <v>21</v>
      </c>
      <c r="AA128" s="105">
        <f t="shared" si="30"/>
        <v>28</v>
      </c>
    </row>
    <row r="129" spans="3:27" x14ac:dyDescent="0.4">
      <c r="C129" s="28">
        <v>73</v>
      </c>
      <c r="D129" s="21">
        <v>560310502</v>
      </c>
      <c r="E129" s="22" t="s">
        <v>157</v>
      </c>
      <c r="F129" s="6" t="s">
        <v>16</v>
      </c>
      <c r="G129" s="20">
        <v>7</v>
      </c>
      <c r="H129" s="20">
        <v>23</v>
      </c>
      <c r="I129" s="20">
        <f>SUM(G129:H129)</f>
        <v>30</v>
      </c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>
        <v>1</v>
      </c>
      <c r="V129" s="36"/>
      <c r="W129" s="36">
        <f t="shared" si="26"/>
        <v>1</v>
      </c>
      <c r="X129" s="36">
        <f t="shared" si="27"/>
        <v>1</v>
      </c>
      <c r="Y129" s="20">
        <f>G129+P129-V129</f>
        <v>7</v>
      </c>
      <c r="Z129" s="20">
        <f>H129+Q129-W129</f>
        <v>22</v>
      </c>
      <c r="AA129" s="104">
        <f>SUM(Y129:Z129)</f>
        <v>29</v>
      </c>
    </row>
    <row r="130" spans="3:27" x14ac:dyDescent="0.4">
      <c r="C130" s="28">
        <v>74</v>
      </c>
      <c r="D130" s="24">
        <v>560313901</v>
      </c>
      <c r="E130" s="29" t="s">
        <v>156</v>
      </c>
      <c r="F130" s="6" t="s">
        <v>16</v>
      </c>
      <c r="G130" s="36">
        <v>15</v>
      </c>
      <c r="H130" s="36">
        <v>24</v>
      </c>
      <c r="I130" s="36">
        <f>SUM(G130:H130)</f>
        <v>39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>
        <v>4</v>
      </c>
      <c r="U130" s="36">
        <v>3</v>
      </c>
      <c r="V130" s="36">
        <f t="shared" si="31"/>
        <v>4</v>
      </c>
      <c r="W130" s="36">
        <f t="shared" si="26"/>
        <v>3</v>
      </c>
      <c r="X130" s="36">
        <f t="shared" si="27"/>
        <v>7</v>
      </c>
      <c r="Y130" s="36">
        <f>G130+P130-V130</f>
        <v>11</v>
      </c>
      <c r="Z130" s="36">
        <f>H130+Q130-W130</f>
        <v>21</v>
      </c>
      <c r="AA130" s="105">
        <f>SUM(Y130:Z130)</f>
        <v>32</v>
      </c>
    </row>
    <row r="131" spans="3:27" x14ac:dyDescent="0.4">
      <c r="C131" s="28">
        <v>75</v>
      </c>
      <c r="D131" s="21">
        <v>560313902</v>
      </c>
      <c r="E131" s="22" t="s">
        <v>156</v>
      </c>
      <c r="F131" s="6" t="s">
        <v>16</v>
      </c>
      <c r="G131" s="20">
        <v>19</v>
      </c>
      <c r="H131" s="20">
        <v>19</v>
      </c>
      <c r="I131" s="20">
        <f t="shared" si="25"/>
        <v>38</v>
      </c>
      <c r="J131" s="20"/>
      <c r="K131" s="20"/>
      <c r="L131" s="20">
        <v>1</v>
      </c>
      <c r="M131" s="20"/>
      <c r="N131" s="20"/>
      <c r="O131" s="20"/>
      <c r="P131" s="20"/>
      <c r="Q131" s="20"/>
      <c r="R131" s="20"/>
      <c r="S131" s="20"/>
      <c r="T131" s="20">
        <v>3</v>
      </c>
      <c r="U131" s="20">
        <v>1</v>
      </c>
      <c r="V131" s="36">
        <f t="shared" si="31"/>
        <v>4</v>
      </c>
      <c r="W131" s="36">
        <f t="shared" si="26"/>
        <v>1</v>
      </c>
      <c r="X131" s="36">
        <f t="shared" si="27"/>
        <v>5</v>
      </c>
      <c r="Y131" s="20">
        <f t="shared" si="28"/>
        <v>15</v>
      </c>
      <c r="Z131" s="20">
        <f t="shared" si="29"/>
        <v>18</v>
      </c>
      <c r="AA131" s="104">
        <f t="shared" si="30"/>
        <v>33</v>
      </c>
    </row>
    <row r="132" spans="3:27" x14ac:dyDescent="0.4">
      <c r="C132" s="28">
        <v>76</v>
      </c>
      <c r="D132" s="24">
        <v>560314001</v>
      </c>
      <c r="E132" s="29" t="s">
        <v>155</v>
      </c>
      <c r="F132" s="6" t="s">
        <v>16</v>
      </c>
      <c r="G132" s="36">
        <v>1</v>
      </c>
      <c r="H132" s="36">
        <v>32</v>
      </c>
      <c r="I132" s="36">
        <f t="shared" si="25"/>
        <v>33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>
        <v>1</v>
      </c>
      <c r="V132" s="36"/>
      <c r="W132" s="36">
        <f t="shared" si="26"/>
        <v>1</v>
      </c>
      <c r="X132" s="36">
        <f t="shared" si="27"/>
        <v>1</v>
      </c>
      <c r="Y132" s="20">
        <f t="shared" si="28"/>
        <v>1</v>
      </c>
      <c r="Z132" s="20">
        <f t="shared" si="29"/>
        <v>31</v>
      </c>
      <c r="AA132" s="104">
        <f t="shared" si="30"/>
        <v>32</v>
      </c>
    </row>
    <row r="133" spans="3:27" x14ac:dyDescent="0.4">
      <c r="C133" s="28">
        <v>77</v>
      </c>
      <c r="D133" s="31">
        <v>560314002</v>
      </c>
      <c r="E133" s="65" t="s">
        <v>155</v>
      </c>
      <c r="F133" s="6" t="s">
        <v>16</v>
      </c>
      <c r="G133" s="41">
        <v>1</v>
      </c>
      <c r="H133" s="41">
        <v>34</v>
      </c>
      <c r="I133" s="41">
        <f t="shared" si="25"/>
        <v>35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>
        <v>3</v>
      </c>
      <c r="V133" s="36"/>
      <c r="W133" s="36">
        <f t="shared" si="26"/>
        <v>3</v>
      </c>
      <c r="X133" s="36">
        <f t="shared" si="27"/>
        <v>3</v>
      </c>
      <c r="Y133" s="39">
        <f t="shared" si="28"/>
        <v>1</v>
      </c>
      <c r="Z133" s="39">
        <f t="shared" si="29"/>
        <v>31</v>
      </c>
      <c r="AA133" s="108">
        <f t="shared" si="30"/>
        <v>32</v>
      </c>
    </row>
    <row r="134" spans="3:27" x14ac:dyDescent="0.4">
      <c r="C134" s="60"/>
      <c r="D134" s="61"/>
      <c r="E134" s="124" t="s">
        <v>183</v>
      </c>
      <c r="F134" s="34"/>
      <c r="G134" s="34">
        <f>SUM(G108:G133)</f>
        <v>134</v>
      </c>
      <c r="H134" s="34">
        <f>SUM(H108:H133)</f>
        <v>423</v>
      </c>
      <c r="I134" s="34">
        <f>SUM(I108:I133)</f>
        <v>557</v>
      </c>
      <c r="J134" s="34"/>
      <c r="K134" s="34"/>
      <c r="L134" s="34">
        <f>SUM(L108:L133)</f>
        <v>1</v>
      </c>
      <c r="M134" s="34"/>
      <c r="N134" s="34"/>
      <c r="O134" s="34"/>
      <c r="P134" s="34"/>
      <c r="Q134" s="34"/>
      <c r="R134" s="34">
        <f t="shared" ref="R134:AA134" si="32">SUM(R108:R133)</f>
        <v>4</v>
      </c>
      <c r="S134" s="34">
        <f t="shared" si="32"/>
        <v>4</v>
      </c>
      <c r="T134" s="34">
        <f t="shared" si="32"/>
        <v>19</v>
      </c>
      <c r="U134" s="34">
        <f t="shared" si="32"/>
        <v>29</v>
      </c>
      <c r="V134" s="34">
        <f t="shared" si="32"/>
        <v>24</v>
      </c>
      <c r="W134" s="34">
        <f t="shared" si="32"/>
        <v>33</v>
      </c>
      <c r="X134" s="34">
        <f t="shared" si="32"/>
        <v>57</v>
      </c>
      <c r="Y134" s="34">
        <f t="shared" si="32"/>
        <v>110</v>
      </c>
      <c r="Z134" s="34">
        <f t="shared" si="32"/>
        <v>390</v>
      </c>
      <c r="AA134" s="109">
        <f t="shared" si="32"/>
        <v>500</v>
      </c>
    </row>
    <row r="135" spans="3:27" x14ac:dyDescent="0.4">
      <c r="C135" s="35"/>
      <c r="D135" s="186" t="s">
        <v>119</v>
      </c>
      <c r="E135" s="22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104"/>
    </row>
    <row r="136" spans="3:27" x14ac:dyDescent="0.4">
      <c r="C136" s="26">
        <v>78</v>
      </c>
      <c r="D136" s="21">
        <v>550310101</v>
      </c>
      <c r="E136" s="22" t="s">
        <v>154</v>
      </c>
      <c r="F136" s="6" t="s">
        <v>16</v>
      </c>
      <c r="G136" s="36">
        <v>3</v>
      </c>
      <c r="H136" s="36">
        <v>39</v>
      </c>
      <c r="I136" s="36">
        <f t="shared" ref="I136:I143" si="33">SUM(G136:H136)</f>
        <v>42</v>
      </c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>
        <v>2</v>
      </c>
      <c r="V136" s="36"/>
      <c r="W136" s="36">
        <f t="shared" ref="W136" si="34">SUM(K136,M136,O136,S136,U136)</f>
        <v>2</v>
      </c>
      <c r="X136" s="36">
        <f t="shared" ref="X136" si="35">SUM(V136,W136)</f>
        <v>2</v>
      </c>
      <c r="Y136" s="20">
        <f>G136+P136-V136</f>
        <v>3</v>
      </c>
      <c r="Z136" s="20">
        <f>H136+Q136-W136</f>
        <v>37</v>
      </c>
      <c r="AA136" s="104">
        <f>SUM(Y136:Z136)</f>
        <v>40</v>
      </c>
    </row>
    <row r="137" spans="3:27" x14ac:dyDescent="0.4">
      <c r="C137" s="26">
        <v>79</v>
      </c>
      <c r="D137" s="21">
        <v>550310102</v>
      </c>
      <c r="E137" s="22" t="s">
        <v>154</v>
      </c>
      <c r="F137" s="6" t="s">
        <v>16</v>
      </c>
      <c r="G137" s="36">
        <v>9</v>
      </c>
      <c r="H137" s="36">
        <v>33</v>
      </c>
      <c r="I137" s="36">
        <f t="shared" si="33"/>
        <v>42</v>
      </c>
      <c r="J137" s="36"/>
      <c r="K137" s="36"/>
      <c r="L137" s="36"/>
      <c r="M137" s="36"/>
      <c r="N137" s="36">
        <v>1</v>
      </c>
      <c r="O137" s="36"/>
      <c r="P137" s="36"/>
      <c r="Q137" s="36"/>
      <c r="R137" s="36"/>
      <c r="S137" s="36"/>
      <c r="T137" s="36"/>
      <c r="U137" s="36"/>
      <c r="V137" s="36">
        <f t="shared" ref="V137:V159" si="36">SUM(J137,L137,N137,R137,T137)</f>
        <v>1</v>
      </c>
      <c r="W137" s="36"/>
      <c r="X137" s="36">
        <f t="shared" ref="X137:X161" si="37">SUM(V137,W137)</f>
        <v>1</v>
      </c>
      <c r="Y137" s="20">
        <f t="shared" ref="Y137:Y159" si="38">G137+P137-V137</f>
        <v>8</v>
      </c>
      <c r="Z137" s="20">
        <f t="shared" ref="Z137:Z161" si="39">H137+Q137-W137</f>
        <v>33</v>
      </c>
      <c r="AA137" s="104">
        <f t="shared" ref="AA137:AA161" si="40">SUM(Y137:Z137)</f>
        <v>41</v>
      </c>
    </row>
    <row r="138" spans="3:27" x14ac:dyDescent="0.4">
      <c r="C138" s="26">
        <v>80</v>
      </c>
      <c r="D138" s="21">
        <v>550310201</v>
      </c>
      <c r="E138" s="22" t="s">
        <v>153</v>
      </c>
      <c r="F138" s="6" t="s">
        <v>16</v>
      </c>
      <c r="G138" s="36">
        <v>7</v>
      </c>
      <c r="H138" s="36">
        <v>32</v>
      </c>
      <c r="I138" s="36">
        <f t="shared" si="33"/>
        <v>39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>
        <v>2</v>
      </c>
      <c r="U138" s="36">
        <v>1</v>
      </c>
      <c r="V138" s="36">
        <f t="shared" si="36"/>
        <v>2</v>
      </c>
      <c r="W138" s="36">
        <f t="shared" ref="W138:W161" si="41">SUM(K138,M138,O138,S138,U138)</f>
        <v>1</v>
      </c>
      <c r="X138" s="36">
        <f t="shared" si="37"/>
        <v>3</v>
      </c>
      <c r="Y138" s="20">
        <f t="shared" si="38"/>
        <v>5</v>
      </c>
      <c r="Z138" s="20">
        <f t="shared" si="39"/>
        <v>31</v>
      </c>
      <c r="AA138" s="104">
        <f t="shared" si="40"/>
        <v>36</v>
      </c>
    </row>
    <row r="139" spans="3:27" x14ac:dyDescent="0.4">
      <c r="C139" s="26">
        <v>81</v>
      </c>
      <c r="D139" s="21">
        <v>550310202</v>
      </c>
      <c r="E139" s="22" t="s">
        <v>153</v>
      </c>
      <c r="F139" s="6" t="s">
        <v>16</v>
      </c>
      <c r="G139" s="36">
        <v>7</v>
      </c>
      <c r="H139" s="36">
        <v>33</v>
      </c>
      <c r="I139" s="36">
        <f t="shared" si="33"/>
        <v>40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>
        <v>1</v>
      </c>
      <c r="T139" s="36"/>
      <c r="U139" s="36"/>
      <c r="V139" s="36"/>
      <c r="W139" s="36">
        <f t="shared" si="41"/>
        <v>1</v>
      </c>
      <c r="X139" s="36">
        <f t="shared" si="37"/>
        <v>1</v>
      </c>
      <c r="Y139" s="20">
        <f t="shared" si="38"/>
        <v>7</v>
      </c>
      <c r="Z139" s="20">
        <f t="shared" si="39"/>
        <v>32</v>
      </c>
      <c r="AA139" s="104">
        <f t="shared" si="40"/>
        <v>39</v>
      </c>
    </row>
    <row r="140" spans="3:27" x14ac:dyDescent="0.4">
      <c r="C140" s="26">
        <v>82</v>
      </c>
      <c r="D140" s="21">
        <v>550310301</v>
      </c>
      <c r="E140" s="22" t="s">
        <v>152</v>
      </c>
      <c r="F140" s="6" t="s">
        <v>16</v>
      </c>
      <c r="G140" s="36">
        <v>14</v>
      </c>
      <c r="H140" s="36">
        <v>32</v>
      </c>
      <c r="I140" s="36">
        <f t="shared" si="33"/>
        <v>46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>
        <v>2</v>
      </c>
      <c r="U140" s="36">
        <v>1</v>
      </c>
      <c r="V140" s="36">
        <f t="shared" si="36"/>
        <v>2</v>
      </c>
      <c r="W140" s="36">
        <f t="shared" si="41"/>
        <v>1</v>
      </c>
      <c r="X140" s="36">
        <f t="shared" si="37"/>
        <v>3</v>
      </c>
      <c r="Y140" s="20">
        <f t="shared" si="38"/>
        <v>12</v>
      </c>
      <c r="Z140" s="20">
        <f t="shared" si="39"/>
        <v>31</v>
      </c>
      <c r="AA140" s="104">
        <f t="shared" si="40"/>
        <v>43</v>
      </c>
    </row>
    <row r="141" spans="3:27" x14ac:dyDescent="0.4">
      <c r="C141" s="26">
        <v>83</v>
      </c>
      <c r="D141" s="21">
        <v>550310302</v>
      </c>
      <c r="E141" s="22" t="s">
        <v>152</v>
      </c>
      <c r="F141" s="6" t="s">
        <v>16</v>
      </c>
      <c r="G141" s="36">
        <v>12</v>
      </c>
      <c r="H141" s="36">
        <v>30</v>
      </c>
      <c r="I141" s="36">
        <f t="shared" si="33"/>
        <v>42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>
        <v>1</v>
      </c>
      <c r="U141" s="36">
        <v>5</v>
      </c>
      <c r="V141" s="36">
        <f t="shared" si="36"/>
        <v>1</v>
      </c>
      <c r="W141" s="36">
        <f t="shared" si="41"/>
        <v>5</v>
      </c>
      <c r="X141" s="36">
        <f t="shared" si="37"/>
        <v>6</v>
      </c>
      <c r="Y141" s="20">
        <f t="shared" si="38"/>
        <v>11</v>
      </c>
      <c r="Z141" s="20">
        <f t="shared" si="39"/>
        <v>25</v>
      </c>
      <c r="AA141" s="104">
        <f t="shared" si="40"/>
        <v>36</v>
      </c>
    </row>
    <row r="142" spans="3:27" x14ac:dyDescent="0.4">
      <c r="C142" s="26">
        <v>84</v>
      </c>
      <c r="D142" s="21">
        <v>550310303</v>
      </c>
      <c r="E142" s="22" t="s">
        <v>159</v>
      </c>
      <c r="F142" s="6" t="s">
        <v>16</v>
      </c>
      <c r="G142" s="36">
        <v>5</v>
      </c>
      <c r="H142" s="36">
        <v>21</v>
      </c>
      <c r="I142" s="36">
        <f t="shared" si="33"/>
        <v>26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20">
        <f t="shared" si="38"/>
        <v>5</v>
      </c>
      <c r="Z142" s="20">
        <f t="shared" si="39"/>
        <v>21</v>
      </c>
      <c r="AA142" s="104">
        <f t="shared" si="40"/>
        <v>26</v>
      </c>
    </row>
    <row r="143" spans="3:27" x14ac:dyDescent="0.4">
      <c r="C143" s="37">
        <v>85</v>
      </c>
      <c r="D143" s="31">
        <v>550310304</v>
      </c>
      <c r="E143" s="65" t="s">
        <v>159</v>
      </c>
      <c r="F143" s="7" t="s">
        <v>16</v>
      </c>
      <c r="G143" s="41">
        <v>4</v>
      </c>
      <c r="H143" s="41">
        <v>22</v>
      </c>
      <c r="I143" s="41">
        <f t="shared" si="33"/>
        <v>26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>
        <v>1</v>
      </c>
      <c r="T143" s="41">
        <v>1</v>
      </c>
      <c r="U143" s="41"/>
      <c r="V143" s="41">
        <f t="shared" si="36"/>
        <v>1</v>
      </c>
      <c r="W143" s="41">
        <f t="shared" si="41"/>
        <v>1</v>
      </c>
      <c r="X143" s="41">
        <f t="shared" si="37"/>
        <v>2</v>
      </c>
      <c r="Y143" s="39">
        <f t="shared" si="38"/>
        <v>3</v>
      </c>
      <c r="Z143" s="39">
        <f t="shared" si="39"/>
        <v>21</v>
      </c>
      <c r="AA143" s="108">
        <f t="shared" si="40"/>
        <v>24</v>
      </c>
    </row>
    <row r="144" spans="3:27" x14ac:dyDescent="0.4">
      <c r="C144" s="45"/>
      <c r="D144" s="93"/>
      <c r="E144" s="98"/>
      <c r="F144" s="102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spans="3:28" x14ac:dyDescent="0.4">
      <c r="C145" s="142"/>
      <c r="D145" s="46"/>
      <c r="E145" s="54"/>
      <c r="F145" s="95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</row>
    <row r="146" spans="3:28" x14ac:dyDescent="0.4">
      <c r="C146" s="269" t="s">
        <v>199</v>
      </c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18"/>
    </row>
    <row r="147" spans="3:28" x14ac:dyDescent="0.4">
      <c r="C147" s="267" t="s">
        <v>0</v>
      </c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19"/>
    </row>
    <row r="148" spans="3:28" x14ac:dyDescent="0.4">
      <c r="C148" s="264" t="s">
        <v>1</v>
      </c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  <c r="AA148" s="266"/>
    </row>
    <row r="149" spans="3:28" x14ac:dyDescent="0.4">
      <c r="C149" s="251" t="s">
        <v>3</v>
      </c>
      <c r="D149" s="257" t="s">
        <v>4</v>
      </c>
      <c r="E149" s="251" t="s">
        <v>5</v>
      </c>
      <c r="F149" s="251" t="s">
        <v>6</v>
      </c>
      <c r="G149" s="258" t="s">
        <v>7</v>
      </c>
      <c r="H149" s="259"/>
      <c r="I149" s="260"/>
      <c r="J149" s="264" t="s">
        <v>8</v>
      </c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6"/>
      <c r="Y149" s="258" t="s">
        <v>9</v>
      </c>
      <c r="Z149" s="259"/>
      <c r="AA149" s="260"/>
    </row>
    <row r="150" spans="3:28" x14ac:dyDescent="0.4">
      <c r="C150" s="251"/>
      <c r="D150" s="257"/>
      <c r="E150" s="251"/>
      <c r="F150" s="251"/>
      <c r="G150" s="261"/>
      <c r="H150" s="262"/>
      <c r="I150" s="263"/>
      <c r="J150" s="251" t="s">
        <v>13</v>
      </c>
      <c r="K150" s="251"/>
      <c r="L150" s="251" t="s">
        <v>14</v>
      </c>
      <c r="M150" s="251"/>
      <c r="N150" s="251" t="s">
        <v>174</v>
      </c>
      <c r="O150" s="251"/>
      <c r="P150" s="251" t="s">
        <v>175</v>
      </c>
      <c r="Q150" s="251"/>
      <c r="R150" s="251" t="s">
        <v>94</v>
      </c>
      <c r="S150" s="251"/>
      <c r="T150" s="251" t="s">
        <v>95</v>
      </c>
      <c r="U150" s="251"/>
      <c r="V150" s="252" t="s">
        <v>12</v>
      </c>
      <c r="W150" s="253"/>
      <c r="X150" s="254"/>
      <c r="Y150" s="261"/>
      <c r="Z150" s="262"/>
      <c r="AA150" s="263"/>
    </row>
    <row r="151" spans="3:28" x14ac:dyDescent="0.4">
      <c r="C151" s="251"/>
      <c r="D151" s="257"/>
      <c r="E151" s="251"/>
      <c r="F151" s="251"/>
      <c r="G151" s="136" t="s">
        <v>10</v>
      </c>
      <c r="H151" s="136" t="s">
        <v>11</v>
      </c>
      <c r="I151" s="136" t="s">
        <v>12</v>
      </c>
      <c r="J151" s="136" t="s">
        <v>10</v>
      </c>
      <c r="K151" s="136" t="s">
        <v>11</v>
      </c>
      <c r="L151" s="136" t="s">
        <v>10</v>
      </c>
      <c r="M151" s="136" t="s">
        <v>11</v>
      </c>
      <c r="N151" s="136" t="s">
        <v>10</v>
      </c>
      <c r="O151" s="136" t="s">
        <v>11</v>
      </c>
      <c r="P151" s="136" t="s">
        <v>10</v>
      </c>
      <c r="Q151" s="136" t="s">
        <v>11</v>
      </c>
      <c r="R151" s="136" t="s">
        <v>10</v>
      </c>
      <c r="S151" s="136" t="s">
        <v>11</v>
      </c>
      <c r="T151" s="136" t="s">
        <v>10</v>
      </c>
      <c r="U151" s="136" t="s">
        <v>11</v>
      </c>
      <c r="V151" s="136" t="s">
        <v>10</v>
      </c>
      <c r="W151" s="136" t="s">
        <v>11</v>
      </c>
      <c r="X151" s="136" t="s">
        <v>12</v>
      </c>
      <c r="Y151" s="136" t="s">
        <v>10</v>
      </c>
      <c r="Z151" s="136" t="s">
        <v>11</v>
      </c>
      <c r="AA151" s="136" t="s">
        <v>12</v>
      </c>
    </row>
    <row r="152" spans="3:28" x14ac:dyDescent="0.4">
      <c r="C152" s="28"/>
      <c r="D152" s="185" t="s">
        <v>15</v>
      </c>
      <c r="E152" s="29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105"/>
    </row>
    <row r="153" spans="3:28" x14ac:dyDescent="0.4">
      <c r="C153" s="35"/>
      <c r="D153" s="186" t="s">
        <v>119</v>
      </c>
      <c r="E153" s="2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104"/>
    </row>
    <row r="154" spans="3:28" x14ac:dyDescent="0.4">
      <c r="C154" s="26">
        <v>86</v>
      </c>
      <c r="D154" s="21">
        <v>550310401</v>
      </c>
      <c r="E154" s="22" t="s">
        <v>158</v>
      </c>
      <c r="F154" s="6" t="s">
        <v>16</v>
      </c>
      <c r="G154" s="20">
        <v>8</v>
      </c>
      <c r="H154" s="20">
        <v>24</v>
      </c>
      <c r="I154" s="20">
        <f t="shared" ref="I154:I161" si="42">SUM(G154:H154)</f>
        <v>32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>
        <v>1</v>
      </c>
      <c r="V154" s="36"/>
      <c r="W154" s="36">
        <f t="shared" si="41"/>
        <v>1</v>
      </c>
      <c r="X154" s="36">
        <f t="shared" si="37"/>
        <v>1</v>
      </c>
      <c r="Y154" s="20">
        <f t="shared" si="38"/>
        <v>8</v>
      </c>
      <c r="Z154" s="20">
        <f t="shared" si="39"/>
        <v>23</v>
      </c>
      <c r="AA154" s="104">
        <f t="shared" si="40"/>
        <v>31</v>
      </c>
    </row>
    <row r="155" spans="3:28" x14ac:dyDescent="0.4">
      <c r="C155" s="26">
        <v>87</v>
      </c>
      <c r="D155" s="21">
        <v>550310402</v>
      </c>
      <c r="E155" s="22" t="s">
        <v>158</v>
      </c>
      <c r="F155" s="6" t="s">
        <v>16</v>
      </c>
      <c r="G155" s="36">
        <v>15</v>
      </c>
      <c r="H155" s="36">
        <v>19</v>
      </c>
      <c r="I155" s="36">
        <f t="shared" si="42"/>
        <v>34</v>
      </c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>
        <v>3</v>
      </c>
      <c r="U155" s="36">
        <v>1</v>
      </c>
      <c r="V155" s="36">
        <f t="shared" si="36"/>
        <v>3</v>
      </c>
      <c r="W155" s="36">
        <f t="shared" si="41"/>
        <v>1</v>
      </c>
      <c r="X155" s="36">
        <f t="shared" si="37"/>
        <v>4</v>
      </c>
      <c r="Y155" s="20">
        <f t="shared" si="38"/>
        <v>12</v>
      </c>
      <c r="Z155" s="20">
        <f t="shared" si="39"/>
        <v>18</v>
      </c>
      <c r="AA155" s="104">
        <f t="shared" si="40"/>
        <v>30</v>
      </c>
    </row>
    <row r="156" spans="3:28" x14ac:dyDescent="0.4">
      <c r="C156" s="26">
        <v>88</v>
      </c>
      <c r="D156" s="21">
        <v>550310501</v>
      </c>
      <c r="E156" s="22" t="s">
        <v>282</v>
      </c>
      <c r="F156" s="6" t="s">
        <v>16</v>
      </c>
      <c r="G156" s="36">
        <v>9</v>
      </c>
      <c r="H156" s="36">
        <v>20</v>
      </c>
      <c r="I156" s="36">
        <f t="shared" si="42"/>
        <v>29</v>
      </c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>
        <v>2</v>
      </c>
      <c r="U156" s="36">
        <v>1</v>
      </c>
      <c r="V156" s="36">
        <f t="shared" si="36"/>
        <v>2</v>
      </c>
      <c r="W156" s="36">
        <f t="shared" si="41"/>
        <v>1</v>
      </c>
      <c r="X156" s="36">
        <f t="shared" si="37"/>
        <v>3</v>
      </c>
      <c r="Y156" s="20">
        <f t="shared" si="38"/>
        <v>7</v>
      </c>
      <c r="Z156" s="20">
        <f t="shared" si="39"/>
        <v>19</v>
      </c>
      <c r="AA156" s="104">
        <f t="shared" si="40"/>
        <v>26</v>
      </c>
    </row>
    <row r="157" spans="3:28" x14ac:dyDescent="0.4">
      <c r="C157" s="26">
        <v>89</v>
      </c>
      <c r="D157" s="21">
        <v>550310502</v>
      </c>
      <c r="E157" s="22" t="s">
        <v>282</v>
      </c>
      <c r="F157" s="6" t="s">
        <v>16</v>
      </c>
      <c r="G157" s="36">
        <v>6</v>
      </c>
      <c r="H157" s="36">
        <v>23</v>
      </c>
      <c r="I157" s="36">
        <f t="shared" si="42"/>
        <v>29</v>
      </c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>
        <v>1</v>
      </c>
      <c r="V157" s="36"/>
      <c r="W157" s="36">
        <f t="shared" si="41"/>
        <v>1</v>
      </c>
      <c r="X157" s="36">
        <f t="shared" si="37"/>
        <v>1</v>
      </c>
      <c r="Y157" s="20">
        <f t="shared" si="38"/>
        <v>6</v>
      </c>
      <c r="Z157" s="20">
        <f t="shared" si="39"/>
        <v>22</v>
      </c>
      <c r="AA157" s="104">
        <f t="shared" si="40"/>
        <v>28</v>
      </c>
    </row>
    <row r="158" spans="3:28" x14ac:dyDescent="0.4">
      <c r="C158" s="26">
        <v>90</v>
      </c>
      <c r="D158" s="21">
        <v>550313901</v>
      </c>
      <c r="E158" s="22" t="s">
        <v>283</v>
      </c>
      <c r="F158" s="6" t="s">
        <v>16</v>
      </c>
      <c r="G158" s="36">
        <v>21</v>
      </c>
      <c r="H158" s="36">
        <v>16</v>
      </c>
      <c r="I158" s="36">
        <f t="shared" si="42"/>
        <v>37</v>
      </c>
      <c r="J158" s="36"/>
      <c r="K158" s="36"/>
      <c r="L158" s="36">
        <v>1</v>
      </c>
      <c r="M158" s="36"/>
      <c r="N158" s="36"/>
      <c r="O158" s="36"/>
      <c r="P158" s="36"/>
      <c r="Q158" s="36"/>
      <c r="R158" s="36"/>
      <c r="S158" s="36"/>
      <c r="T158" s="36">
        <v>3</v>
      </c>
      <c r="U158" s="36">
        <v>2</v>
      </c>
      <c r="V158" s="36">
        <f t="shared" si="36"/>
        <v>4</v>
      </c>
      <c r="W158" s="36">
        <f t="shared" si="41"/>
        <v>2</v>
      </c>
      <c r="X158" s="36">
        <f t="shared" si="37"/>
        <v>6</v>
      </c>
      <c r="Y158" s="20">
        <f t="shared" si="38"/>
        <v>17</v>
      </c>
      <c r="Z158" s="20">
        <f t="shared" si="39"/>
        <v>14</v>
      </c>
      <c r="AA158" s="104">
        <f t="shared" si="40"/>
        <v>31</v>
      </c>
    </row>
    <row r="159" spans="3:28" x14ac:dyDescent="0.4">
      <c r="C159" s="26">
        <v>91</v>
      </c>
      <c r="D159" s="21">
        <v>550313902</v>
      </c>
      <c r="E159" s="22" t="s">
        <v>283</v>
      </c>
      <c r="F159" s="6" t="s">
        <v>16</v>
      </c>
      <c r="G159" s="36">
        <v>22</v>
      </c>
      <c r="H159" s="36">
        <v>17</v>
      </c>
      <c r="I159" s="36">
        <f t="shared" si="42"/>
        <v>39</v>
      </c>
      <c r="J159" s="36"/>
      <c r="K159" s="36"/>
      <c r="L159" s="36">
        <v>1</v>
      </c>
      <c r="M159" s="36"/>
      <c r="N159" s="36"/>
      <c r="O159" s="36"/>
      <c r="P159" s="36"/>
      <c r="Q159" s="36"/>
      <c r="R159" s="36"/>
      <c r="S159" s="36"/>
      <c r="T159" s="36">
        <v>2</v>
      </c>
      <c r="U159" s="36"/>
      <c r="V159" s="36">
        <f t="shared" si="36"/>
        <v>3</v>
      </c>
      <c r="W159" s="36"/>
      <c r="X159" s="36">
        <f t="shared" si="37"/>
        <v>3</v>
      </c>
      <c r="Y159" s="20">
        <f t="shared" si="38"/>
        <v>19</v>
      </c>
      <c r="Z159" s="20">
        <f t="shared" si="39"/>
        <v>17</v>
      </c>
      <c r="AA159" s="104">
        <f t="shared" si="40"/>
        <v>36</v>
      </c>
    </row>
    <row r="160" spans="3:28" x14ac:dyDescent="0.4">
      <c r="C160" s="26">
        <v>92</v>
      </c>
      <c r="D160" s="21">
        <v>550314001</v>
      </c>
      <c r="E160" s="22" t="s">
        <v>155</v>
      </c>
      <c r="F160" s="6" t="s">
        <v>16</v>
      </c>
      <c r="G160" s="36"/>
      <c r="H160" s="36">
        <v>42</v>
      </c>
      <c r="I160" s="36">
        <f t="shared" si="42"/>
        <v>42</v>
      </c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>
        <v>3</v>
      </c>
      <c r="V160" s="36"/>
      <c r="W160" s="36">
        <f t="shared" si="41"/>
        <v>3</v>
      </c>
      <c r="X160" s="36">
        <f t="shared" si="37"/>
        <v>3</v>
      </c>
      <c r="Y160" s="20"/>
      <c r="Z160" s="20">
        <f t="shared" si="39"/>
        <v>39</v>
      </c>
      <c r="AA160" s="104">
        <f t="shared" si="40"/>
        <v>39</v>
      </c>
    </row>
    <row r="161" spans="3:27" x14ac:dyDescent="0.4">
      <c r="C161" s="26">
        <v>93</v>
      </c>
      <c r="D161" s="38">
        <v>550314002</v>
      </c>
      <c r="E161" s="65" t="s">
        <v>155</v>
      </c>
      <c r="F161" s="6" t="s">
        <v>16</v>
      </c>
      <c r="G161" s="41"/>
      <c r="H161" s="41">
        <v>42</v>
      </c>
      <c r="I161" s="41">
        <f t="shared" si="42"/>
        <v>42</v>
      </c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>
        <v>2</v>
      </c>
      <c r="V161" s="36"/>
      <c r="W161" s="36">
        <f t="shared" si="41"/>
        <v>2</v>
      </c>
      <c r="X161" s="36">
        <f t="shared" si="37"/>
        <v>2</v>
      </c>
      <c r="Y161" s="39"/>
      <c r="Z161" s="39">
        <f t="shared" si="39"/>
        <v>40</v>
      </c>
      <c r="AA161" s="108">
        <f t="shared" si="40"/>
        <v>40</v>
      </c>
    </row>
    <row r="162" spans="3:27" x14ac:dyDescent="0.4">
      <c r="C162" s="75"/>
      <c r="D162" s="61"/>
      <c r="E162" s="52" t="s">
        <v>184</v>
      </c>
      <c r="F162" s="34"/>
      <c r="G162" s="34">
        <f>SUM(G136:G161)</f>
        <v>142</v>
      </c>
      <c r="H162" s="34">
        <f>SUM(H136:H161)</f>
        <v>445</v>
      </c>
      <c r="I162" s="34">
        <f>SUM(I136:I161)</f>
        <v>587</v>
      </c>
      <c r="J162" s="34"/>
      <c r="K162" s="34"/>
      <c r="L162" s="34">
        <f>SUM(L136:L161)</f>
        <v>2</v>
      </c>
      <c r="M162" s="34"/>
      <c r="N162" s="34">
        <f>SUM(N136:N161)</f>
        <v>1</v>
      </c>
      <c r="O162" s="34"/>
      <c r="P162" s="34"/>
      <c r="Q162" s="34"/>
      <c r="R162" s="34"/>
      <c r="S162" s="34">
        <f t="shared" ref="S162:AA162" si="43">SUM(S136:S161)</f>
        <v>2</v>
      </c>
      <c r="T162" s="34">
        <f t="shared" si="43"/>
        <v>16</v>
      </c>
      <c r="U162" s="34">
        <f t="shared" si="43"/>
        <v>20</v>
      </c>
      <c r="V162" s="34">
        <f t="shared" si="43"/>
        <v>19</v>
      </c>
      <c r="W162" s="34">
        <f t="shared" si="43"/>
        <v>22</v>
      </c>
      <c r="X162" s="34">
        <f t="shared" si="43"/>
        <v>41</v>
      </c>
      <c r="Y162" s="34">
        <f t="shared" si="43"/>
        <v>123</v>
      </c>
      <c r="Z162" s="34">
        <f t="shared" si="43"/>
        <v>423</v>
      </c>
      <c r="AA162" s="109">
        <f t="shared" si="43"/>
        <v>546</v>
      </c>
    </row>
    <row r="163" spans="3:27" x14ac:dyDescent="0.4">
      <c r="C163" s="26"/>
      <c r="D163" s="186" t="s">
        <v>59</v>
      </c>
      <c r="E163" s="22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104"/>
    </row>
    <row r="164" spans="3:27" x14ac:dyDescent="0.4">
      <c r="C164" s="26">
        <v>94</v>
      </c>
      <c r="D164" s="21">
        <v>540310101</v>
      </c>
      <c r="E164" s="22" t="s">
        <v>154</v>
      </c>
      <c r="F164" s="6" t="s">
        <v>16</v>
      </c>
      <c r="G164" s="36">
        <v>5</v>
      </c>
      <c r="H164" s="36">
        <v>37</v>
      </c>
      <c r="I164" s="36">
        <f>SUM(G164:H164)</f>
        <v>42</v>
      </c>
      <c r="J164" s="36">
        <v>5</v>
      </c>
      <c r="K164" s="36">
        <v>37</v>
      </c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>
        <f t="shared" ref="V164" si="44">J164+L164+N164+R164+T164</f>
        <v>5</v>
      </c>
      <c r="W164" s="36">
        <f t="shared" ref="W164" si="45">K164+M164+O164+S164+U164</f>
        <v>37</v>
      </c>
      <c r="X164" s="36">
        <f t="shared" ref="X164" si="46">SUM(V164:W164)</f>
        <v>42</v>
      </c>
      <c r="Y164" s="20"/>
      <c r="Z164" s="20"/>
      <c r="AA164" s="104"/>
    </row>
    <row r="165" spans="3:27" x14ac:dyDescent="0.4">
      <c r="C165" s="28">
        <v>95</v>
      </c>
      <c r="D165" s="24">
        <v>540310102</v>
      </c>
      <c r="E165" s="29" t="s">
        <v>154</v>
      </c>
      <c r="F165" s="6" t="s">
        <v>16</v>
      </c>
      <c r="G165" s="36">
        <v>8</v>
      </c>
      <c r="H165" s="36">
        <v>30</v>
      </c>
      <c r="I165" s="36">
        <f>SUM(G165:H165)</f>
        <v>38</v>
      </c>
      <c r="J165" s="36">
        <v>8</v>
      </c>
      <c r="K165" s="36">
        <v>29</v>
      </c>
      <c r="L165" s="36"/>
      <c r="M165" s="36"/>
      <c r="N165" s="36"/>
      <c r="O165" s="36"/>
      <c r="P165" s="36"/>
      <c r="Q165" s="36"/>
      <c r="R165" s="36"/>
      <c r="S165" s="36"/>
      <c r="T165" s="36"/>
      <c r="U165" s="36">
        <v>1</v>
      </c>
      <c r="V165" s="36">
        <f>J165+L165+N165+R165+T165</f>
        <v>8</v>
      </c>
      <c r="W165" s="36">
        <f>K165+M165+O165+S165+U165</f>
        <v>30</v>
      </c>
      <c r="X165" s="36">
        <f>SUM(V165:W165)</f>
        <v>38</v>
      </c>
      <c r="Y165" s="36"/>
      <c r="Z165" s="36"/>
      <c r="AA165" s="105"/>
    </row>
    <row r="166" spans="3:27" x14ac:dyDescent="0.4">
      <c r="C166" s="26">
        <v>96</v>
      </c>
      <c r="D166" s="21">
        <v>540310103</v>
      </c>
      <c r="E166" s="22" t="s">
        <v>154</v>
      </c>
      <c r="F166" s="6" t="s">
        <v>16</v>
      </c>
      <c r="G166" s="20">
        <v>7</v>
      </c>
      <c r="H166" s="20">
        <v>35</v>
      </c>
      <c r="I166" s="20">
        <f t="shared" ref="I166:I185" si="47">SUM(G166:H166)</f>
        <v>42</v>
      </c>
      <c r="J166" s="20">
        <v>5</v>
      </c>
      <c r="K166" s="20">
        <v>30</v>
      </c>
      <c r="L166" s="20"/>
      <c r="M166" s="20"/>
      <c r="N166" s="20"/>
      <c r="O166" s="20"/>
      <c r="P166" s="20"/>
      <c r="Q166" s="20"/>
      <c r="R166" s="20"/>
      <c r="S166" s="20"/>
      <c r="T166" s="20">
        <v>2</v>
      </c>
      <c r="U166" s="20">
        <v>2</v>
      </c>
      <c r="V166" s="20">
        <f t="shared" ref="V166" si="48">J166+L166+N166+R166+T166</f>
        <v>7</v>
      </c>
      <c r="W166" s="20">
        <f t="shared" ref="W166" si="49">K166+M166+O166+S166+U166</f>
        <v>32</v>
      </c>
      <c r="X166" s="20">
        <f t="shared" ref="X166" si="50">SUM(V166:W166)</f>
        <v>39</v>
      </c>
      <c r="Y166" s="20"/>
      <c r="Z166" s="20">
        <f t="shared" ref="Z166:Z195" si="51">SUM(H166+Q166-W166)</f>
        <v>3</v>
      </c>
      <c r="AA166" s="104">
        <f t="shared" ref="AA166:AA195" si="52">SUM(Y166:Z166)</f>
        <v>3</v>
      </c>
    </row>
    <row r="167" spans="3:27" x14ac:dyDescent="0.4">
      <c r="C167" s="26">
        <v>97</v>
      </c>
      <c r="D167" s="21">
        <v>540310104</v>
      </c>
      <c r="E167" s="22" t="s">
        <v>154</v>
      </c>
      <c r="F167" s="6" t="s">
        <v>16</v>
      </c>
      <c r="G167" s="36">
        <v>9</v>
      </c>
      <c r="H167" s="36">
        <v>30</v>
      </c>
      <c r="I167" s="36">
        <f t="shared" si="47"/>
        <v>39</v>
      </c>
      <c r="J167" s="36">
        <v>8</v>
      </c>
      <c r="K167" s="36">
        <v>26</v>
      </c>
      <c r="L167" s="36"/>
      <c r="M167" s="36"/>
      <c r="N167" s="36"/>
      <c r="O167" s="36"/>
      <c r="P167" s="36"/>
      <c r="Q167" s="36"/>
      <c r="R167" s="36"/>
      <c r="S167" s="36"/>
      <c r="T167" s="36">
        <v>1</v>
      </c>
      <c r="U167" s="36">
        <v>3</v>
      </c>
      <c r="V167" s="20">
        <f t="shared" ref="V167:V169" si="53">J167+L167+N167+R167+T167</f>
        <v>9</v>
      </c>
      <c r="W167" s="20">
        <f t="shared" ref="W167:W169" si="54">K167+M167+O167+S167+U167</f>
        <v>29</v>
      </c>
      <c r="X167" s="20">
        <f t="shared" ref="X167:X169" si="55">SUM(V167:W167)</f>
        <v>38</v>
      </c>
      <c r="Y167" s="20"/>
      <c r="Z167" s="20">
        <f t="shared" si="51"/>
        <v>1</v>
      </c>
      <c r="AA167" s="104">
        <f t="shared" si="52"/>
        <v>1</v>
      </c>
    </row>
    <row r="168" spans="3:27" x14ac:dyDescent="0.4">
      <c r="C168" s="28">
        <v>98</v>
      </c>
      <c r="D168" s="21">
        <v>540310201</v>
      </c>
      <c r="E168" s="22" t="s">
        <v>153</v>
      </c>
      <c r="F168" s="6" t="s">
        <v>16</v>
      </c>
      <c r="G168" s="36">
        <v>3</v>
      </c>
      <c r="H168" s="36">
        <v>46</v>
      </c>
      <c r="I168" s="36">
        <f t="shared" si="47"/>
        <v>49</v>
      </c>
      <c r="J168" s="36">
        <v>3</v>
      </c>
      <c r="K168" s="36">
        <v>45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20">
        <f t="shared" si="53"/>
        <v>3</v>
      </c>
      <c r="W168" s="20">
        <f t="shared" si="54"/>
        <v>45</v>
      </c>
      <c r="X168" s="20">
        <f t="shared" si="55"/>
        <v>48</v>
      </c>
      <c r="Y168" s="20"/>
      <c r="Z168" s="20">
        <f t="shared" si="51"/>
        <v>1</v>
      </c>
      <c r="AA168" s="104">
        <f t="shared" si="52"/>
        <v>1</v>
      </c>
    </row>
    <row r="169" spans="3:27" x14ac:dyDescent="0.4">
      <c r="C169" s="26">
        <v>99</v>
      </c>
      <c r="D169" s="21">
        <v>540310202</v>
      </c>
      <c r="E169" s="22" t="s">
        <v>153</v>
      </c>
      <c r="F169" s="6" t="s">
        <v>16</v>
      </c>
      <c r="G169" s="36">
        <v>8</v>
      </c>
      <c r="H169" s="36">
        <v>43</v>
      </c>
      <c r="I169" s="36">
        <f t="shared" si="47"/>
        <v>51</v>
      </c>
      <c r="J169" s="36">
        <v>7</v>
      </c>
      <c r="K169" s="36">
        <v>42</v>
      </c>
      <c r="L169" s="36"/>
      <c r="M169" s="36"/>
      <c r="N169" s="36"/>
      <c r="O169" s="36"/>
      <c r="P169" s="36"/>
      <c r="Q169" s="36"/>
      <c r="R169" s="36"/>
      <c r="S169" s="36"/>
      <c r="T169" s="36">
        <v>1</v>
      </c>
      <c r="U169" s="36">
        <v>1</v>
      </c>
      <c r="V169" s="20">
        <f t="shared" si="53"/>
        <v>8</v>
      </c>
      <c r="W169" s="20">
        <f t="shared" si="54"/>
        <v>43</v>
      </c>
      <c r="X169" s="20">
        <f t="shared" si="55"/>
        <v>51</v>
      </c>
      <c r="Y169" s="20"/>
      <c r="Z169" s="20"/>
      <c r="AA169" s="104"/>
    </row>
    <row r="170" spans="3:27" x14ac:dyDescent="0.4">
      <c r="C170" s="26">
        <v>100</v>
      </c>
      <c r="D170" s="21">
        <v>540310301</v>
      </c>
      <c r="E170" s="22" t="s">
        <v>152</v>
      </c>
      <c r="F170" s="6" t="s">
        <v>16</v>
      </c>
      <c r="G170" s="36">
        <v>12</v>
      </c>
      <c r="H170" s="36">
        <v>28</v>
      </c>
      <c r="I170" s="36">
        <f t="shared" si="47"/>
        <v>40</v>
      </c>
      <c r="J170" s="36">
        <v>10</v>
      </c>
      <c r="K170" s="36">
        <v>27</v>
      </c>
      <c r="L170" s="36"/>
      <c r="M170" s="36"/>
      <c r="N170" s="36"/>
      <c r="O170" s="36"/>
      <c r="P170" s="36"/>
      <c r="Q170" s="36"/>
      <c r="R170" s="36"/>
      <c r="S170" s="36"/>
      <c r="T170" s="36">
        <v>2</v>
      </c>
      <c r="U170" s="36"/>
      <c r="V170" s="20">
        <f t="shared" ref="V170:V188" si="56">J170+L170+N170+R170+T170</f>
        <v>12</v>
      </c>
      <c r="W170" s="20">
        <f t="shared" ref="W170:W188" si="57">K170+M170+O170+S170+U170</f>
        <v>27</v>
      </c>
      <c r="X170" s="20">
        <f t="shared" ref="X170:X188" si="58">SUM(V170:W170)</f>
        <v>39</v>
      </c>
      <c r="Y170" s="20"/>
      <c r="Z170" s="20">
        <f t="shared" si="51"/>
        <v>1</v>
      </c>
      <c r="AA170" s="104">
        <f t="shared" si="52"/>
        <v>1</v>
      </c>
    </row>
    <row r="171" spans="3:27" x14ac:dyDescent="0.4">
      <c r="C171" s="28">
        <v>101</v>
      </c>
      <c r="D171" s="21">
        <v>540310302</v>
      </c>
      <c r="E171" s="22" t="s">
        <v>152</v>
      </c>
      <c r="F171" s="6" t="s">
        <v>16</v>
      </c>
      <c r="G171" s="36">
        <v>11</v>
      </c>
      <c r="H171" s="36">
        <v>33</v>
      </c>
      <c r="I171" s="36">
        <f t="shared" si="47"/>
        <v>44</v>
      </c>
      <c r="J171" s="36">
        <v>10</v>
      </c>
      <c r="K171" s="36">
        <v>30</v>
      </c>
      <c r="L171" s="36"/>
      <c r="M171" s="36"/>
      <c r="N171" s="36"/>
      <c r="O171" s="36"/>
      <c r="P171" s="36"/>
      <c r="Q171" s="36"/>
      <c r="R171" s="36"/>
      <c r="S171" s="36">
        <v>1</v>
      </c>
      <c r="T171" s="36">
        <v>1</v>
      </c>
      <c r="U171" s="36">
        <v>1</v>
      </c>
      <c r="V171" s="20">
        <f t="shared" si="56"/>
        <v>11</v>
      </c>
      <c r="W171" s="20">
        <f t="shared" si="57"/>
        <v>32</v>
      </c>
      <c r="X171" s="20">
        <f t="shared" si="58"/>
        <v>43</v>
      </c>
      <c r="Y171" s="20"/>
      <c r="Z171" s="20">
        <f t="shared" si="51"/>
        <v>1</v>
      </c>
      <c r="AA171" s="104">
        <f t="shared" si="52"/>
        <v>1</v>
      </c>
    </row>
    <row r="172" spans="3:27" x14ac:dyDescent="0.4">
      <c r="C172" s="26">
        <v>102</v>
      </c>
      <c r="D172" s="21">
        <v>540310303</v>
      </c>
      <c r="E172" s="22" t="s">
        <v>152</v>
      </c>
      <c r="F172" s="6" t="s">
        <v>16</v>
      </c>
      <c r="G172" s="36">
        <v>16</v>
      </c>
      <c r="H172" s="36">
        <v>27</v>
      </c>
      <c r="I172" s="36">
        <f t="shared" si="47"/>
        <v>43</v>
      </c>
      <c r="J172" s="36">
        <v>13</v>
      </c>
      <c r="K172" s="36">
        <v>24</v>
      </c>
      <c r="L172" s="36"/>
      <c r="M172" s="36"/>
      <c r="N172" s="36"/>
      <c r="O172" s="36"/>
      <c r="P172" s="36"/>
      <c r="Q172" s="36"/>
      <c r="R172" s="36"/>
      <c r="S172" s="36"/>
      <c r="T172" s="36">
        <v>3</v>
      </c>
      <c r="U172" s="36">
        <v>1</v>
      </c>
      <c r="V172" s="20">
        <f t="shared" si="56"/>
        <v>16</v>
      </c>
      <c r="W172" s="20">
        <f t="shared" si="57"/>
        <v>25</v>
      </c>
      <c r="X172" s="20">
        <f t="shared" si="58"/>
        <v>41</v>
      </c>
      <c r="Y172" s="20"/>
      <c r="Z172" s="20">
        <f t="shared" si="51"/>
        <v>2</v>
      </c>
      <c r="AA172" s="104">
        <f t="shared" si="52"/>
        <v>2</v>
      </c>
    </row>
    <row r="173" spans="3:27" x14ac:dyDescent="0.4">
      <c r="C173" s="37">
        <v>103</v>
      </c>
      <c r="D173" s="38">
        <v>540310304</v>
      </c>
      <c r="E173" s="57" t="s">
        <v>116</v>
      </c>
      <c r="F173" s="7" t="s">
        <v>16</v>
      </c>
      <c r="G173" s="41">
        <v>15</v>
      </c>
      <c r="H173" s="41">
        <v>20</v>
      </c>
      <c r="I173" s="41">
        <f t="shared" si="47"/>
        <v>35</v>
      </c>
      <c r="J173" s="41">
        <v>14</v>
      </c>
      <c r="K173" s="41">
        <v>17</v>
      </c>
      <c r="L173" s="41"/>
      <c r="M173" s="41"/>
      <c r="N173" s="41"/>
      <c r="O173" s="41"/>
      <c r="P173" s="41"/>
      <c r="Q173" s="41"/>
      <c r="R173" s="41"/>
      <c r="S173" s="41"/>
      <c r="T173" s="41">
        <v>1</v>
      </c>
      <c r="U173" s="41">
        <v>3</v>
      </c>
      <c r="V173" s="39">
        <f t="shared" si="56"/>
        <v>15</v>
      </c>
      <c r="W173" s="39">
        <f t="shared" si="57"/>
        <v>20</v>
      </c>
      <c r="X173" s="39">
        <f t="shared" si="58"/>
        <v>35</v>
      </c>
      <c r="Y173" s="39"/>
      <c r="Z173" s="39"/>
      <c r="AA173" s="108"/>
    </row>
    <row r="174" spans="3:27" x14ac:dyDescent="0.4">
      <c r="C174" s="45"/>
      <c r="D174" s="93"/>
      <c r="E174" s="98"/>
      <c r="F174" s="102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</row>
    <row r="175" spans="3:27" x14ac:dyDescent="0.4">
      <c r="C175" s="142"/>
      <c r="D175" s="46"/>
      <c r="E175" s="54"/>
      <c r="F175" s="95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</row>
    <row r="176" spans="3:27" x14ac:dyDescent="0.4">
      <c r="C176" s="142"/>
      <c r="D176" s="46"/>
      <c r="E176" s="54"/>
      <c r="F176" s="95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</row>
    <row r="177" spans="3:28" x14ac:dyDescent="0.4">
      <c r="C177" s="269" t="s">
        <v>199</v>
      </c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18"/>
    </row>
    <row r="178" spans="3:28" x14ac:dyDescent="0.4">
      <c r="C178" s="267" t="s">
        <v>0</v>
      </c>
      <c r="D178" s="267"/>
      <c r="E178" s="267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  <c r="X178" s="267"/>
      <c r="Y178" s="267"/>
      <c r="Z178" s="267"/>
      <c r="AA178" s="267"/>
      <c r="AB178" s="19"/>
    </row>
    <row r="179" spans="3:28" x14ac:dyDescent="0.4">
      <c r="C179" s="264" t="s">
        <v>1</v>
      </c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6"/>
    </row>
    <row r="180" spans="3:28" x14ac:dyDescent="0.4">
      <c r="C180" s="251" t="s">
        <v>3</v>
      </c>
      <c r="D180" s="257" t="s">
        <v>4</v>
      </c>
      <c r="E180" s="251" t="s">
        <v>5</v>
      </c>
      <c r="F180" s="251" t="s">
        <v>6</v>
      </c>
      <c r="G180" s="258" t="s">
        <v>7</v>
      </c>
      <c r="H180" s="259"/>
      <c r="I180" s="260"/>
      <c r="J180" s="264" t="s">
        <v>8</v>
      </c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6"/>
      <c r="Y180" s="258" t="s">
        <v>9</v>
      </c>
      <c r="Z180" s="259"/>
      <c r="AA180" s="260"/>
    </row>
    <row r="181" spans="3:28" x14ac:dyDescent="0.4">
      <c r="C181" s="251"/>
      <c r="D181" s="257"/>
      <c r="E181" s="251"/>
      <c r="F181" s="251"/>
      <c r="G181" s="261"/>
      <c r="H181" s="262"/>
      <c r="I181" s="263"/>
      <c r="J181" s="251" t="s">
        <v>13</v>
      </c>
      <c r="K181" s="251"/>
      <c r="L181" s="251" t="s">
        <v>14</v>
      </c>
      <c r="M181" s="251"/>
      <c r="N181" s="251" t="s">
        <v>174</v>
      </c>
      <c r="O181" s="251"/>
      <c r="P181" s="251" t="s">
        <v>175</v>
      </c>
      <c r="Q181" s="251"/>
      <c r="R181" s="251" t="s">
        <v>94</v>
      </c>
      <c r="S181" s="251"/>
      <c r="T181" s="251" t="s">
        <v>95</v>
      </c>
      <c r="U181" s="251"/>
      <c r="V181" s="252" t="s">
        <v>12</v>
      </c>
      <c r="W181" s="253"/>
      <c r="X181" s="254"/>
      <c r="Y181" s="261"/>
      <c r="Z181" s="262"/>
      <c r="AA181" s="263"/>
    </row>
    <row r="182" spans="3:28" x14ac:dyDescent="0.4">
      <c r="C182" s="251"/>
      <c r="D182" s="257"/>
      <c r="E182" s="251"/>
      <c r="F182" s="251"/>
      <c r="G182" s="136" t="s">
        <v>10</v>
      </c>
      <c r="H182" s="136" t="s">
        <v>11</v>
      </c>
      <c r="I182" s="136" t="s">
        <v>12</v>
      </c>
      <c r="J182" s="136" t="s">
        <v>10</v>
      </c>
      <c r="K182" s="136" t="s">
        <v>11</v>
      </c>
      <c r="L182" s="136" t="s">
        <v>10</v>
      </c>
      <c r="M182" s="136" t="s">
        <v>11</v>
      </c>
      <c r="N182" s="136" t="s">
        <v>10</v>
      </c>
      <c r="O182" s="136" t="s">
        <v>11</v>
      </c>
      <c r="P182" s="136" t="s">
        <v>10</v>
      </c>
      <c r="Q182" s="136" t="s">
        <v>11</v>
      </c>
      <c r="R182" s="136" t="s">
        <v>10</v>
      </c>
      <c r="S182" s="136" t="s">
        <v>11</v>
      </c>
      <c r="T182" s="136" t="s">
        <v>10</v>
      </c>
      <c r="U182" s="136" t="s">
        <v>11</v>
      </c>
      <c r="V182" s="136" t="s">
        <v>10</v>
      </c>
      <c r="W182" s="136" t="s">
        <v>11</v>
      </c>
      <c r="X182" s="136" t="s">
        <v>12</v>
      </c>
      <c r="Y182" s="136" t="s">
        <v>10</v>
      </c>
      <c r="Z182" s="136" t="s">
        <v>11</v>
      </c>
      <c r="AA182" s="136" t="s">
        <v>12</v>
      </c>
    </row>
    <row r="183" spans="3:28" x14ac:dyDescent="0.4">
      <c r="C183" s="28"/>
      <c r="D183" s="185" t="s">
        <v>15</v>
      </c>
      <c r="E183" s="29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105"/>
    </row>
    <row r="184" spans="3:28" x14ac:dyDescent="0.4">
      <c r="C184" s="26"/>
      <c r="D184" s="186" t="s">
        <v>59</v>
      </c>
      <c r="E184" s="2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104"/>
    </row>
    <row r="185" spans="3:28" x14ac:dyDescent="0.4">
      <c r="C185" s="28">
        <v>104</v>
      </c>
      <c r="D185" s="24">
        <v>540310401</v>
      </c>
      <c r="E185" s="29" t="s">
        <v>158</v>
      </c>
      <c r="F185" s="6" t="s">
        <v>16</v>
      </c>
      <c r="G185" s="41">
        <v>16</v>
      </c>
      <c r="H185" s="41">
        <v>25</v>
      </c>
      <c r="I185" s="41">
        <f t="shared" si="47"/>
        <v>41</v>
      </c>
      <c r="J185" s="41">
        <v>15</v>
      </c>
      <c r="K185" s="41">
        <v>23</v>
      </c>
      <c r="L185" s="41"/>
      <c r="M185" s="41"/>
      <c r="N185" s="41"/>
      <c r="O185" s="41"/>
      <c r="P185" s="41"/>
      <c r="Q185" s="41"/>
      <c r="R185" s="41"/>
      <c r="S185" s="41"/>
      <c r="T185" s="41"/>
      <c r="U185" s="41">
        <v>1</v>
      </c>
      <c r="V185" s="20">
        <f t="shared" si="56"/>
        <v>15</v>
      </c>
      <c r="W185" s="20">
        <f t="shared" si="57"/>
        <v>24</v>
      </c>
      <c r="X185" s="20">
        <f t="shared" si="58"/>
        <v>39</v>
      </c>
      <c r="Y185" s="20">
        <f t="shared" ref="Y185:Y190" si="59">SUM(G185+P185-V185)</f>
        <v>1</v>
      </c>
      <c r="Z185" s="20">
        <f t="shared" si="51"/>
        <v>1</v>
      </c>
      <c r="AA185" s="104">
        <f t="shared" si="52"/>
        <v>2</v>
      </c>
    </row>
    <row r="186" spans="3:28" x14ac:dyDescent="0.4">
      <c r="C186" s="26">
        <v>105</v>
      </c>
      <c r="D186" s="21">
        <v>540310402</v>
      </c>
      <c r="E186" s="22" t="s">
        <v>158</v>
      </c>
      <c r="F186" s="6" t="s">
        <v>16</v>
      </c>
      <c r="G186" s="36">
        <v>8</v>
      </c>
      <c r="H186" s="36">
        <v>33</v>
      </c>
      <c r="I186" s="36">
        <f t="shared" ref="I186:I196" si="60">SUM(G186:H186)</f>
        <v>41</v>
      </c>
      <c r="J186" s="36">
        <v>7</v>
      </c>
      <c r="K186" s="36">
        <v>31</v>
      </c>
      <c r="L186" s="36"/>
      <c r="M186" s="36"/>
      <c r="N186" s="36"/>
      <c r="O186" s="36"/>
      <c r="P186" s="36"/>
      <c r="Q186" s="36"/>
      <c r="R186" s="36"/>
      <c r="S186" s="36"/>
      <c r="T186" s="36">
        <v>1</v>
      </c>
      <c r="U186" s="36">
        <v>2</v>
      </c>
      <c r="V186" s="20">
        <f t="shared" si="56"/>
        <v>8</v>
      </c>
      <c r="W186" s="20">
        <f t="shared" si="57"/>
        <v>33</v>
      </c>
      <c r="X186" s="20">
        <f t="shared" si="58"/>
        <v>41</v>
      </c>
      <c r="Y186" s="20"/>
      <c r="Z186" s="20"/>
      <c r="AA186" s="104"/>
    </row>
    <row r="187" spans="3:28" x14ac:dyDescent="0.4">
      <c r="C187" s="26">
        <v>106</v>
      </c>
      <c r="D187" s="21">
        <v>540310403</v>
      </c>
      <c r="E187" s="22" t="s">
        <v>158</v>
      </c>
      <c r="F187" s="6" t="s">
        <v>16</v>
      </c>
      <c r="G187" s="36">
        <v>13</v>
      </c>
      <c r="H187" s="36">
        <v>33</v>
      </c>
      <c r="I187" s="36">
        <f t="shared" si="60"/>
        <v>46</v>
      </c>
      <c r="J187" s="36">
        <v>13</v>
      </c>
      <c r="K187" s="36">
        <v>32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20">
        <f t="shared" si="56"/>
        <v>13</v>
      </c>
      <c r="W187" s="20">
        <f t="shared" si="57"/>
        <v>32</v>
      </c>
      <c r="X187" s="20">
        <f t="shared" si="58"/>
        <v>45</v>
      </c>
      <c r="Y187" s="20"/>
      <c r="Z187" s="20">
        <f t="shared" si="51"/>
        <v>1</v>
      </c>
      <c r="AA187" s="104">
        <f t="shared" si="52"/>
        <v>1</v>
      </c>
    </row>
    <row r="188" spans="3:28" x14ac:dyDescent="0.4">
      <c r="C188" s="28">
        <v>107</v>
      </c>
      <c r="D188" s="21">
        <v>540310404</v>
      </c>
      <c r="E188" s="22" t="s">
        <v>158</v>
      </c>
      <c r="F188" s="6" t="s">
        <v>16</v>
      </c>
      <c r="G188" s="36">
        <v>12</v>
      </c>
      <c r="H188" s="36">
        <v>18</v>
      </c>
      <c r="I188" s="36">
        <f t="shared" si="60"/>
        <v>30</v>
      </c>
      <c r="J188" s="36">
        <v>8</v>
      </c>
      <c r="K188" s="36">
        <v>9</v>
      </c>
      <c r="L188" s="36"/>
      <c r="M188" s="36"/>
      <c r="N188" s="36"/>
      <c r="O188" s="36"/>
      <c r="P188" s="36"/>
      <c r="Q188" s="36"/>
      <c r="R188" s="36"/>
      <c r="S188" s="36"/>
      <c r="T188" s="36">
        <v>2</v>
      </c>
      <c r="U188" s="36">
        <v>5</v>
      </c>
      <c r="V188" s="20">
        <f t="shared" si="56"/>
        <v>10</v>
      </c>
      <c r="W188" s="20">
        <f t="shared" si="57"/>
        <v>14</v>
      </c>
      <c r="X188" s="20">
        <f t="shared" si="58"/>
        <v>24</v>
      </c>
      <c r="Y188" s="20">
        <f t="shared" si="59"/>
        <v>2</v>
      </c>
      <c r="Z188" s="20">
        <f t="shared" si="51"/>
        <v>4</v>
      </c>
      <c r="AA188" s="104">
        <f t="shared" si="52"/>
        <v>6</v>
      </c>
    </row>
    <row r="189" spans="3:28" x14ac:dyDescent="0.4">
      <c r="C189" s="26">
        <v>108</v>
      </c>
      <c r="D189" s="21">
        <v>540310501</v>
      </c>
      <c r="E189" s="22" t="s">
        <v>282</v>
      </c>
      <c r="F189" s="6" t="s">
        <v>16</v>
      </c>
      <c r="G189" s="36">
        <v>8</v>
      </c>
      <c r="H189" s="36">
        <v>38</v>
      </c>
      <c r="I189" s="36">
        <f t="shared" si="60"/>
        <v>46</v>
      </c>
      <c r="J189" s="36">
        <v>8</v>
      </c>
      <c r="K189" s="36">
        <v>38</v>
      </c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20">
        <f t="shared" ref="V189:V196" si="61">J189+L189+N189+R189+T189</f>
        <v>8</v>
      </c>
      <c r="W189" s="20">
        <f t="shared" ref="W189:W196" si="62">K189+M189+O189+S189+U189</f>
        <v>38</v>
      </c>
      <c r="X189" s="20">
        <f t="shared" ref="X189:X196" si="63">SUM(V189:W189)</f>
        <v>46</v>
      </c>
      <c r="Y189" s="20"/>
      <c r="Z189" s="20"/>
      <c r="AA189" s="104"/>
    </row>
    <row r="190" spans="3:28" x14ac:dyDescent="0.4">
      <c r="C190" s="26">
        <v>109</v>
      </c>
      <c r="D190" s="21">
        <v>540310502</v>
      </c>
      <c r="E190" s="22" t="s">
        <v>282</v>
      </c>
      <c r="F190" s="6" t="s">
        <v>16</v>
      </c>
      <c r="G190" s="36">
        <v>6</v>
      </c>
      <c r="H190" s="36">
        <v>43</v>
      </c>
      <c r="I190" s="36">
        <f t="shared" si="60"/>
        <v>49</v>
      </c>
      <c r="J190" s="36">
        <v>5</v>
      </c>
      <c r="K190" s="36">
        <v>42</v>
      </c>
      <c r="L190" s="36"/>
      <c r="M190" s="36"/>
      <c r="N190" s="36"/>
      <c r="O190" s="36"/>
      <c r="P190" s="36"/>
      <c r="Q190" s="36"/>
      <c r="R190" s="36"/>
      <c r="S190" s="36"/>
      <c r="T190" s="36"/>
      <c r="U190" s="36">
        <v>1</v>
      </c>
      <c r="V190" s="20">
        <f t="shared" si="61"/>
        <v>5</v>
      </c>
      <c r="W190" s="20">
        <f t="shared" si="62"/>
        <v>43</v>
      </c>
      <c r="X190" s="20">
        <f t="shared" si="63"/>
        <v>48</v>
      </c>
      <c r="Y190" s="20">
        <f t="shared" si="59"/>
        <v>1</v>
      </c>
      <c r="Z190" s="20"/>
      <c r="AA190" s="104">
        <f t="shared" si="52"/>
        <v>1</v>
      </c>
    </row>
    <row r="191" spans="3:28" x14ac:dyDescent="0.4">
      <c r="C191" s="28">
        <v>110</v>
      </c>
      <c r="D191" s="21">
        <v>540310503</v>
      </c>
      <c r="E191" s="22" t="s">
        <v>282</v>
      </c>
      <c r="F191" s="6" t="s">
        <v>16</v>
      </c>
      <c r="G191" s="36">
        <v>4</v>
      </c>
      <c r="H191" s="36">
        <v>42</v>
      </c>
      <c r="I191" s="36">
        <f t="shared" si="60"/>
        <v>46</v>
      </c>
      <c r="J191" s="36">
        <v>4</v>
      </c>
      <c r="K191" s="36">
        <v>42</v>
      </c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20">
        <f t="shared" si="61"/>
        <v>4</v>
      </c>
      <c r="W191" s="20">
        <f t="shared" si="62"/>
        <v>42</v>
      </c>
      <c r="X191" s="20">
        <f t="shared" si="63"/>
        <v>46</v>
      </c>
      <c r="Y191" s="20"/>
      <c r="Z191" s="20"/>
      <c r="AA191" s="104"/>
    </row>
    <row r="192" spans="3:28" x14ac:dyDescent="0.4">
      <c r="C192" s="26">
        <v>111</v>
      </c>
      <c r="D192" s="21">
        <v>540313901</v>
      </c>
      <c r="E192" s="22" t="s">
        <v>283</v>
      </c>
      <c r="F192" s="6" t="s">
        <v>16</v>
      </c>
      <c r="G192" s="36">
        <v>15</v>
      </c>
      <c r="H192" s="36">
        <v>18</v>
      </c>
      <c r="I192" s="36">
        <f>SUM(G192:H192)</f>
        <v>33</v>
      </c>
      <c r="J192" s="36">
        <v>15</v>
      </c>
      <c r="K192" s="36">
        <v>18</v>
      </c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20">
        <f t="shared" si="61"/>
        <v>15</v>
      </c>
      <c r="W192" s="20">
        <f t="shared" si="62"/>
        <v>18</v>
      </c>
      <c r="X192" s="20">
        <f t="shared" si="63"/>
        <v>33</v>
      </c>
      <c r="Y192" s="20"/>
      <c r="Z192" s="20"/>
      <c r="AA192" s="104"/>
    </row>
    <row r="193" spans="3:28" x14ac:dyDescent="0.4">
      <c r="C193" s="26">
        <v>112</v>
      </c>
      <c r="D193" s="21">
        <v>540313902</v>
      </c>
      <c r="E193" s="22" t="s">
        <v>283</v>
      </c>
      <c r="F193" s="6" t="s">
        <v>16</v>
      </c>
      <c r="G193" s="36">
        <v>9</v>
      </c>
      <c r="H193" s="36">
        <v>18</v>
      </c>
      <c r="I193" s="36">
        <f>SUM(G193:H193)</f>
        <v>27</v>
      </c>
      <c r="J193" s="36">
        <v>9</v>
      </c>
      <c r="K193" s="36">
        <v>17</v>
      </c>
      <c r="L193" s="36"/>
      <c r="M193" s="36"/>
      <c r="N193" s="36"/>
      <c r="O193" s="36"/>
      <c r="P193" s="36"/>
      <c r="Q193" s="36"/>
      <c r="R193" s="36"/>
      <c r="S193" s="36"/>
      <c r="T193" s="36"/>
      <c r="U193" s="36">
        <v>1</v>
      </c>
      <c r="V193" s="20">
        <f t="shared" si="61"/>
        <v>9</v>
      </c>
      <c r="W193" s="20">
        <f t="shared" si="62"/>
        <v>18</v>
      </c>
      <c r="X193" s="20">
        <f t="shared" si="63"/>
        <v>27</v>
      </c>
      <c r="Y193" s="20"/>
      <c r="Z193" s="20"/>
      <c r="AA193" s="104"/>
    </row>
    <row r="194" spans="3:28" x14ac:dyDescent="0.4">
      <c r="C194" s="28">
        <v>113</v>
      </c>
      <c r="D194" s="21">
        <v>540314001</v>
      </c>
      <c r="E194" s="22" t="s">
        <v>155</v>
      </c>
      <c r="F194" s="6" t="s">
        <v>16</v>
      </c>
      <c r="G194" s="36"/>
      <c r="H194" s="36">
        <v>43</v>
      </c>
      <c r="I194" s="36">
        <f>SUM(G194:H194)</f>
        <v>43</v>
      </c>
      <c r="J194" s="36"/>
      <c r="K194" s="36">
        <v>37</v>
      </c>
      <c r="L194" s="36"/>
      <c r="M194" s="36"/>
      <c r="N194" s="36"/>
      <c r="O194" s="36"/>
      <c r="P194" s="36"/>
      <c r="Q194" s="36"/>
      <c r="R194" s="36"/>
      <c r="S194" s="36"/>
      <c r="T194" s="36"/>
      <c r="U194" s="36">
        <v>4</v>
      </c>
      <c r="V194" s="20"/>
      <c r="W194" s="20">
        <f t="shared" si="62"/>
        <v>41</v>
      </c>
      <c r="X194" s="20">
        <f t="shared" si="63"/>
        <v>41</v>
      </c>
      <c r="Y194" s="20"/>
      <c r="Z194" s="20">
        <f t="shared" si="51"/>
        <v>2</v>
      </c>
      <c r="AA194" s="104">
        <f t="shared" si="52"/>
        <v>2</v>
      </c>
    </row>
    <row r="195" spans="3:28" x14ac:dyDescent="0.4">
      <c r="C195" s="26">
        <v>114</v>
      </c>
      <c r="D195" s="24">
        <v>540314002</v>
      </c>
      <c r="E195" s="29" t="s">
        <v>155</v>
      </c>
      <c r="F195" s="6" t="s">
        <v>16</v>
      </c>
      <c r="G195" s="36"/>
      <c r="H195" s="36">
        <v>42</v>
      </c>
      <c r="I195" s="36">
        <f>SUM(G195:H195)</f>
        <v>42</v>
      </c>
      <c r="J195" s="36"/>
      <c r="K195" s="36">
        <v>38</v>
      </c>
      <c r="L195" s="36"/>
      <c r="M195" s="36"/>
      <c r="N195" s="36"/>
      <c r="O195" s="36"/>
      <c r="P195" s="36"/>
      <c r="Q195" s="36">
        <v>1</v>
      </c>
      <c r="R195" s="36"/>
      <c r="S195" s="36">
        <v>1</v>
      </c>
      <c r="T195" s="36"/>
      <c r="U195" s="36">
        <v>3</v>
      </c>
      <c r="V195" s="20"/>
      <c r="W195" s="20">
        <f t="shared" si="62"/>
        <v>42</v>
      </c>
      <c r="X195" s="20">
        <f t="shared" si="63"/>
        <v>42</v>
      </c>
      <c r="Y195" s="20"/>
      <c r="Z195" s="20">
        <f t="shared" si="51"/>
        <v>1</v>
      </c>
      <c r="AA195" s="104">
        <f t="shared" si="52"/>
        <v>1</v>
      </c>
    </row>
    <row r="196" spans="3:28" x14ac:dyDescent="0.4">
      <c r="C196" s="32">
        <v>115</v>
      </c>
      <c r="D196" s="33">
        <v>540314003</v>
      </c>
      <c r="E196" s="92" t="s">
        <v>160</v>
      </c>
      <c r="F196" s="6" t="s">
        <v>16</v>
      </c>
      <c r="G196" s="81">
        <v>2</v>
      </c>
      <c r="H196" s="81">
        <v>25</v>
      </c>
      <c r="I196" s="81">
        <f t="shared" si="60"/>
        <v>27</v>
      </c>
      <c r="J196" s="81">
        <v>2</v>
      </c>
      <c r="K196" s="81">
        <v>25</v>
      </c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20">
        <f t="shared" si="61"/>
        <v>2</v>
      </c>
      <c r="W196" s="20">
        <f t="shared" si="62"/>
        <v>25</v>
      </c>
      <c r="X196" s="20">
        <f t="shared" si="63"/>
        <v>27</v>
      </c>
      <c r="Y196" s="81"/>
      <c r="Z196" s="81"/>
      <c r="AA196" s="106"/>
    </row>
    <row r="197" spans="3:28" x14ac:dyDescent="0.4">
      <c r="C197" s="26"/>
      <c r="D197" s="24"/>
      <c r="E197" s="40" t="s">
        <v>185</v>
      </c>
      <c r="F197" s="34"/>
      <c r="G197" s="34">
        <f>SUM(G164:G196)</f>
        <v>187</v>
      </c>
      <c r="H197" s="34">
        <f t="shared" ref="H197:AA197" si="64">SUM(H164:H196)</f>
        <v>707</v>
      </c>
      <c r="I197" s="34">
        <f t="shared" si="64"/>
        <v>894</v>
      </c>
      <c r="J197" s="34">
        <f t="shared" si="64"/>
        <v>169</v>
      </c>
      <c r="K197" s="34">
        <f t="shared" si="64"/>
        <v>659</v>
      </c>
      <c r="L197" s="34"/>
      <c r="M197" s="34"/>
      <c r="N197" s="34"/>
      <c r="O197" s="34"/>
      <c r="P197" s="34"/>
      <c r="Q197" s="34">
        <f t="shared" si="64"/>
        <v>1</v>
      </c>
      <c r="R197" s="34"/>
      <c r="S197" s="34">
        <f t="shared" si="64"/>
        <v>2</v>
      </c>
      <c r="T197" s="34">
        <f t="shared" si="64"/>
        <v>14</v>
      </c>
      <c r="U197" s="34">
        <f t="shared" si="64"/>
        <v>29</v>
      </c>
      <c r="V197" s="34">
        <f t="shared" si="64"/>
        <v>183</v>
      </c>
      <c r="W197" s="34">
        <f t="shared" si="64"/>
        <v>690</v>
      </c>
      <c r="X197" s="34">
        <f t="shared" si="64"/>
        <v>873</v>
      </c>
      <c r="Y197" s="34">
        <f t="shared" si="64"/>
        <v>4</v>
      </c>
      <c r="Z197" s="34">
        <f t="shared" si="64"/>
        <v>18</v>
      </c>
      <c r="AA197" s="109">
        <f t="shared" si="64"/>
        <v>22</v>
      </c>
    </row>
    <row r="198" spans="3:28" x14ac:dyDescent="0.4">
      <c r="C198" s="28"/>
      <c r="D198" s="24"/>
      <c r="E198" s="40" t="s">
        <v>17</v>
      </c>
      <c r="F198" s="34"/>
      <c r="G198" s="34">
        <f t="shared" ref="G198:L198" si="65">G50+G106+G134+G162+G197</f>
        <v>882</v>
      </c>
      <c r="H198" s="34">
        <f t="shared" si="65"/>
        <v>2836</v>
      </c>
      <c r="I198" s="34">
        <f t="shared" si="65"/>
        <v>3718</v>
      </c>
      <c r="J198" s="34">
        <f t="shared" si="65"/>
        <v>169</v>
      </c>
      <c r="K198" s="34">
        <f t="shared" si="65"/>
        <v>659</v>
      </c>
      <c r="L198" s="34">
        <f t="shared" si="65"/>
        <v>3</v>
      </c>
      <c r="M198" s="34"/>
      <c r="N198" s="34">
        <f>N50+N106+N134+N162+N197</f>
        <v>3</v>
      </c>
      <c r="O198" s="34">
        <f>O50+O106+O134+O162+O197</f>
        <v>18</v>
      </c>
      <c r="P198" s="34"/>
      <c r="Q198" s="34">
        <f t="shared" ref="Q198:AA198" si="66">Q50+Q106+Q134+Q162+Q197</f>
        <v>1</v>
      </c>
      <c r="R198" s="34">
        <f t="shared" si="66"/>
        <v>11</v>
      </c>
      <c r="S198" s="34">
        <f t="shared" si="66"/>
        <v>27</v>
      </c>
      <c r="T198" s="34">
        <f t="shared" si="66"/>
        <v>103</v>
      </c>
      <c r="U198" s="34">
        <f t="shared" si="66"/>
        <v>187</v>
      </c>
      <c r="V198" s="34">
        <f t="shared" si="66"/>
        <v>289</v>
      </c>
      <c r="W198" s="34">
        <f t="shared" si="66"/>
        <v>891</v>
      </c>
      <c r="X198" s="34">
        <f t="shared" si="66"/>
        <v>1180</v>
      </c>
      <c r="Y198" s="34">
        <f t="shared" si="66"/>
        <v>593</v>
      </c>
      <c r="Z198" s="34">
        <f t="shared" si="66"/>
        <v>1946</v>
      </c>
      <c r="AA198" s="109">
        <f t="shared" si="66"/>
        <v>2539</v>
      </c>
    </row>
    <row r="199" spans="3:28" x14ac:dyDescent="0.4">
      <c r="C199" s="42"/>
      <c r="D199" s="43"/>
      <c r="E199" s="40" t="s">
        <v>21</v>
      </c>
      <c r="F199" s="44"/>
      <c r="G199" s="81">
        <f>SUM(G198)</f>
        <v>882</v>
      </c>
      <c r="H199" s="81">
        <f t="shared" ref="H199:AA199" si="67">SUM(H198)</f>
        <v>2836</v>
      </c>
      <c r="I199" s="81">
        <f t="shared" si="67"/>
        <v>3718</v>
      </c>
      <c r="J199" s="81">
        <f t="shared" si="67"/>
        <v>169</v>
      </c>
      <c r="K199" s="81">
        <f t="shared" si="67"/>
        <v>659</v>
      </c>
      <c r="L199" s="81">
        <f t="shared" si="67"/>
        <v>3</v>
      </c>
      <c r="M199" s="81"/>
      <c r="N199" s="81">
        <f t="shared" si="67"/>
        <v>3</v>
      </c>
      <c r="O199" s="81">
        <f t="shared" si="67"/>
        <v>18</v>
      </c>
      <c r="P199" s="81"/>
      <c r="Q199" s="81">
        <f t="shared" si="67"/>
        <v>1</v>
      </c>
      <c r="R199" s="81">
        <f t="shared" si="67"/>
        <v>11</v>
      </c>
      <c r="S199" s="81">
        <f t="shared" si="67"/>
        <v>27</v>
      </c>
      <c r="T199" s="81">
        <f t="shared" si="67"/>
        <v>103</v>
      </c>
      <c r="U199" s="81">
        <f t="shared" si="67"/>
        <v>187</v>
      </c>
      <c r="V199" s="81">
        <f t="shared" si="67"/>
        <v>289</v>
      </c>
      <c r="W199" s="81">
        <f t="shared" si="67"/>
        <v>891</v>
      </c>
      <c r="X199" s="81">
        <f t="shared" si="67"/>
        <v>1180</v>
      </c>
      <c r="Y199" s="81">
        <f t="shared" si="67"/>
        <v>593</v>
      </c>
      <c r="Z199" s="81">
        <f t="shared" si="67"/>
        <v>1946</v>
      </c>
      <c r="AA199" s="106">
        <f t="shared" si="67"/>
        <v>2539</v>
      </c>
    </row>
    <row r="200" spans="3:28" x14ac:dyDescent="0.4">
      <c r="C200" s="45"/>
      <c r="D200" s="46"/>
      <c r="E200" s="47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</row>
    <row r="201" spans="3:28" x14ac:dyDescent="0.4">
      <c r="C201" s="142"/>
      <c r="D201" s="46"/>
      <c r="E201" s="54" t="s">
        <v>201</v>
      </c>
      <c r="F201" s="95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</row>
    <row r="202" spans="3:28" x14ac:dyDescent="0.4">
      <c r="C202" s="142"/>
      <c r="D202" s="46"/>
      <c r="E202" s="47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</row>
    <row r="203" spans="3:28" x14ac:dyDescent="0.4">
      <c r="C203" s="142"/>
      <c r="D203" s="46"/>
      <c r="E203" s="47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</row>
    <row r="204" spans="3:28" x14ac:dyDescent="0.4">
      <c r="C204" s="269" t="s">
        <v>199</v>
      </c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18"/>
    </row>
    <row r="205" spans="3:28" x14ac:dyDescent="0.4">
      <c r="C205" s="267" t="s">
        <v>0</v>
      </c>
      <c r="D205" s="267"/>
      <c r="E205" s="267"/>
      <c r="F205" s="267"/>
      <c r="G205" s="267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  <c r="X205" s="267"/>
      <c r="Y205" s="267"/>
      <c r="Z205" s="267"/>
      <c r="AA205" s="267"/>
      <c r="AB205" s="19"/>
    </row>
    <row r="206" spans="3:28" x14ac:dyDescent="0.4">
      <c r="C206" s="264" t="s">
        <v>2</v>
      </c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6"/>
    </row>
    <row r="207" spans="3:28" x14ac:dyDescent="0.4">
      <c r="C207" s="251" t="s">
        <v>3</v>
      </c>
      <c r="D207" s="257" t="s">
        <v>4</v>
      </c>
      <c r="E207" s="251" t="s">
        <v>5</v>
      </c>
      <c r="F207" s="251" t="s">
        <v>6</v>
      </c>
      <c r="G207" s="258" t="s">
        <v>7</v>
      </c>
      <c r="H207" s="259"/>
      <c r="I207" s="260"/>
      <c r="J207" s="264" t="s">
        <v>8</v>
      </c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6"/>
      <c r="Y207" s="251" t="s">
        <v>9</v>
      </c>
      <c r="Z207" s="251"/>
      <c r="AA207" s="251"/>
    </row>
    <row r="208" spans="3:28" x14ac:dyDescent="0.4">
      <c r="C208" s="251"/>
      <c r="D208" s="257"/>
      <c r="E208" s="251"/>
      <c r="F208" s="251"/>
      <c r="G208" s="261"/>
      <c r="H208" s="262"/>
      <c r="I208" s="263"/>
      <c r="J208" s="251" t="s">
        <v>13</v>
      </c>
      <c r="K208" s="251"/>
      <c r="L208" s="251" t="s">
        <v>14</v>
      </c>
      <c r="M208" s="251"/>
      <c r="N208" s="251" t="s">
        <v>174</v>
      </c>
      <c r="O208" s="251"/>
      <c r="P208" s="251" t="s">
        <v>175</v>
      </c>
      <c r="Q208" s="251"/>
      <c r="R208" s="251" t="s">
        <v>94</v>
      </c>
      <c r="S208" s="251"/>
      <c r="T208" s="251" t="s">
        <v>95</v>
      </c>
      <c r="U208" s="251"/>
      <c r="V208" s="252" t="s">
        <v>12</v>
      </c>
      <c r="W208" s="253"/>
      <c r="X208" s="254"/>
      <c r="Y208" s="251"/>
      <c r="Z208" s="251"/>
      <c r="AA208" s="251"/>
    </row>
    <row r="209" spans="3:27" x14ac:dyDescent="0.4">
      <c r="C209" s="251"/>
      <c r="D209" s="257"/>
      <c r="E209" s="251"/>
      <c r="F209" s="251"/>
      <c r="G209" s="136" t="s">
        <v>10</v>
      </c>
      <c r="H209" s="136" t="s">
        <v>11</v>
      </c>
      <c r="I209" s="136" t="s">
        <v>12</v>
      </c>
      <c r="J209" s="136" t="s">
        <v>10</v>
      </c>
      <c r="K209" s="136" t="s">
        <v>11</v>
      </c>
      <c r="L209" s="136" t="s">
        <v>10</v>
      </c>
      <c r="M209" s="136" t="s">
        <v>11</v>
      </c>
      <c r="N209" s="136" t="s">
        <v>10</v>
      </c>
      <c r="O209" s="136" t="s">
        <v>11</v>
      </c>
      <c r="P209" s="136" t="s">
        <v>10</v>
      </c>
      <c r="Q209" s="136" t="s">
        <v>11</v>
      </c>
      <c r="R209" s="136" t="s">
        <v>10</v>
      </c>
      <c r="S209" s="136" t="s">
        <v>11</v>
      </c>
      <c r="T209" s="136" t="s">
        <v>10</v>
      </c>
      <c r="U209" s="136" t="s">
        <v>11</v>
      </c>
      <c r="V209" s="136" t="s">
        <v>10</v>
      </c>
      <c r="W209" s="136" t="s">
        <v>11</v>
      </c>
      <c r="X209" s="136" t="s">
        <v>12</v>
      </c>
      <c r="Y209" s="136" t="s">
        <v>10</v>
      </c>
      <c r="Z209" s="136" t="s">
        <v>11</v>
      </c>
      <c r="AA209" s="136" t="s">
        <v>12</v>
      </c>
    </row>
    <row r="210" spans="3:27" x14ac:dyDescent="0.4">
      <c r="C210" s="59"/>
      <c r="D210" s="196" t="s">
        <v>15</v>
      </c>
      <c r="E210" s="49"/>
      <c r="F210" s="49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103"/>
    </row>
    <row r="211" spans="3:27" x14ac:dyDescent="0.4">
      <c r="C211" s="190"/>
      <c r="D211" s="185" t="s">
        <v>2</v>
      </c>
      <c r="E211" s="29"/>
      <c r="F211" s="29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105"/>
    </row>
    <row r="212" spans="3:27" x14ac:dyDescent="0.4">
      <c r="C212" s="30">
        <v>1</v>
      </c>
      <c r="D212" s="31">
        <v>542314001</v>
      </c>
      <c r="E212" s="65" t="s">
        <v>155</v>
      </c>
      <c r="F212" s="6" t="s">
        <v>16</v>
      </c>
      <c r="G212" s="41"/>
      <c r="H212" s="41">
        <v>26</v>
      </c>
      <c r="I212" s="41">
        <f>SUM(G212:H212)</f>
        <v>26</v>
      </c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>
        <v>5</v>
      </c>
      <c r="V212" s="41"/>
      <c r="W212" s="41">
        <f>K212+M212+O212+S212+U212</f>
        <v>5</v>
      </c>
      <c r="X212" s="41">
        <f>SUM(V212:W212)</f>
        <v>5</v>
      </c>
      <c r="Y212" s="39"/>
      <c r="Z212" s="39">
        <f>SUM(H212+Q212-W212)</f>
        <v>21</v>
      </c>
      <c r="AA212" s="108">
        <f>SUM(Y212:Z212)</f>
        <v>21</v>
      </c>
    </row>
    <row r="213" spans="3:27" x14ac:dyDescent="0.4">
      <c r="C213" s="60"/>
      <c r="D213" s="61"/>
      <c r="E213" s="52" t="s">
        <v>112</v>
      </c>
      <c r="F213" s="50"/>
      <c r="G213" s="34"/>
      <c r="H213" s="34">
        <f>SUM(H212)</f>
        <v>26</v>
      </c>
      <c r="I213" s="34">
        <f>SUM(I212)</f>
        <v>26</v>
      </c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>
        <f>SUM(U212)</f>
        <v>5</v>
      </c>
      <c r="V213" s="34"/>
      <c r="W213" s="34">
        <f>SUM(W212)</f>
        <v>5</v>
      </c>
      <c r="X213" s="34">
        <f>SUM(X212)</f>
        <v>5</v>
      </c>
      <c r="Y213" s="34"/>
      <c r="Z213" s="34">
        <f>SUM(Z212)</f>
        <v>21</v>
      </c>
      <c r="AA213" s="109">
        <f>SUM(AA212)</f>
        <v>21</v>
      </c>
    </row>
    <row r="214" spans="3:27" x14ac:dyDescent="0.4">
      <c r="C214" s="51"/>
      <c r="D214" s="191" t="s">
        <v>18</v>
      </c>
      <c r="E214" s="192" t="s">
        <v>177</v>
      </c>
      <c r="F214" s="22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104"/>
    </row>
    <row r="215" spans="3:27" x14ac:dyDescent="0.4">
      <c r="C215" s="28">
        <v>2</v>
      </c>
      <c r="D215" s="24">
        <v>575511014</v>
      </c>
      <c r="E215" s="29" t="s">
        <v>169</v>
      </c>
      <c r="F215" s="6" t="s">
        <v>16</v>
      </c>
      <c r="G215" s="36">
        <v>5</v>
      </c>
      <c r="H215" s="36">
        <v>25</v>
      </c>
      <c r="I215" s="36">
        <f>SUM(G215:H215)</f>
        <v>30</v>
      </c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>
        <v>2</v>
      </c>
      <c r="V215" s="36"/>
      <c r="W215" s="36">
        <f t="shared" ref="W215" si="68">K215+M215+O215+S215+U215</f>
        <v>2</v>
      </c>
      <c r="X215" s="36">
        <f t="shared" ref="X215" si="69">SUM(V215:W215)</f>
        <v>2</v>
      </c>
      <c r="Y215" s="36">
        <f t="shared" ref="Y215:Y223" si="70">SUM(G215+P215-V215)</f>
        <v>5</v>
      </c>
      <c r="Z215" s="36">
        <f t="shared" ref="Z215:Z223" si="71">SUM(H215+Q215-W215)</f>
        <v>23</v>
      </c>
      <c r="AA215" s="105">
        <f t="shared" ref="AA215:AA223" si="72">SUM(Y215:Z215)</f>
        <v>28</v>
      </c>
    </row>
    <row r="216" spans="3:27" x14ac:dyDescent="0.4">
      <c r="C216" s="28">
        <v>3</v>
      </c>
      <c r="D216" s="24">
        <v>575511011</v>
      </c>
      <c r="E216" s="29" t="s">
        <v>136</v>
      </c>
      <c r="F216" s="6" t="s">
        <v>16</v>
      </c>
      <c r="G216" s="36">
        <v>1</v>
      </c>
      <c r="H216" s="36">
        <v>14</v>
      </c>
      <c r="I216" s="36">
        <f t="shared" ref="I216:I222" si="73">SUM(G216:H216)</f>
        <v>15</v>
      </c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>
        <v>6</v>
      </c>
      <c r="V216" s="20"/>
      <c r="W216" s="20">
        <f t="shared" ref="W216:W223" si="74">K216+M216+O216+S216+U216</f>
        <v>6</v>
      </c>
      <c r="X216" s="20">
        <f t="shared" ref="X216:X223" si="75">SUM(V216:W216)</f>
        <v>6</v>
      </c>
      <c r="Y216" s="36">
        <f t="shared" si="70"/>
        <v>1</v>
      </c>
      <c r="Z216" s="36">
        <f t="shared" si="71"/>
        <v>8</v>
      </c>
      <c r="AA216" s="105">
        <f t="shared" si="72"/>
        <v>9</v>
      </c>
    </row>
    <row r="217" spans="3:27" x14ac:dyDescent="0.4">
      <c r="C217" s="28">
        <v>4</v>
      </c>
      <c r="D217" s="24">
        <v>575511012</v>
      </c>
      <c r="E217" s="29" t="s">
        <v>267</v>
      </c>
      <c r="F217" s="6" t="s">
        <v>16</v>
      </c>
      <c r="G217" s="36">
        <v>8</v>
      </c>
      <c r="H217" s="36">
        <v>27</v>
      </c>
      <c r="I217" s="36">
        <f t="shared" si="73"/>
        <v>35</v>
      </c>
      <c r="J217" s="36">
        <v>6</v>
      </c>
      <c r="K217" s="36">
        <v>6</v>
      </c>
      <c r="L217" s="36"/>
      <c r="M217" s="36"/>
      <c r="N217" s="36"/>
      <c r="O217" s="36"/>
      <c r="P217" s="36"/>
      <c r="Q217" s="36"/>
      <c r="R217" s="36"/>
      <c r="S217" s="36"/>
      <c r="T217" s="36">
        <v>2</v>
      </c>
      <c r="U217" s="36">
        <v>15</v>
      </c>
      <c r="V217" s="20">
        <f t="shared" ref="V217:V223" si="76">J217+L217+N217+R217+T217</f>
        <v>8</v>
      </c>
      <c r="W217" s="20">
        <f t="shared" si="74"/>
        <v>21</v>
      </c>
      <c r="X217" s="20">
        <f t="shared" si="75"/>
        <v>29</v>
      </c>
      <c r="Y217" s="36"/>
      <c r="Z217" s="36">
        <f t="shared" si="71"/>
        <v>6</v>
      </c>
      <c r="AA217" s="105">
        <f t="shared" si="72"/>
        <v>6</v>
      </c>
    </row>
    <row r="218" spans="3:27" x14ac:dyDescent="0.4">
      <c r="C218" s="28">
        <v>5</v>
      </c>
      <c r="D218" s="24">
        <v>585511401</v>
      </c>
      <c r="E218" s="29" t="s">
        <v>268</v>
      </c>
      <c r="F218" s="6" t="s">
        <v>16</v>
      </c>
      <c r="G218" s="36">
        <v>1</v>
      </c>
      <c r="H218" s="36">
        <v>10</v>
      </c>
      <c r="I218" s="36">
        <f>SUM(G218:H218)</f>
        <v>11</v>
      </c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20"/>
      <c r="W218" s="20"/>
      <c r="X218" s="20"/>
      <c r="Y218" s="36">
        <f>SUM(G218+P218-V218)</f>
        <v>1</v>
      </c>
      <c r="Z218" s="36">
        <f>SUM(H218+Q218-W218)</f>
        <v>10</v>
      </c>
      <c r="AA218" s="105">
        <f>SUM(Y218:Z218)</f>
        <v>11</v>
      </c>
    </row>
    <row r="219" spans="3:27" x14ac:dyDescent="0.4">
      <c r="C219" s="28">
        <v>6</v>
      </c>
      <c r="D219" s="24">
        <v>575511401</v>
      </c>
      <c r="E219" s="29" t="s">
        <v>137</v>
      </c>
      <c r="F219" s="6" t="s">
        <v>16</v>
      </c>
      <c r="G219" s="36">
        <v>3</v>
      </c>
      <c r="H219" s="36">
        <v>5</v>
      </c>
      <c r="I219" s="36">
        <f t="shared" si="73"/>
        <v>8</v>
      </c>
      <c r="J219" s="36"/>
      <c r="K219" s="36">
        <v>1</v>
      </c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20"/>
      <c r="W219" s="20">
        <f t="shared" si="74"/>
        <v>1</v>
      </c>
      <c r="X219" s="20">
        <f t="shared" si="75"/>
        <v>1</v>
      </c>
      <c r="Y219" s="36">
        <f t="shared" si="70"/>
        <v>3</v>
      </c>
      <c r="Z219" s="36">
        <f t="shared" si="71"/>
        <v>4</v>
      </c>
      <c r="AA219" s="105">
        <f t="shared" si="72"/>
        <v>7</v>
      </c>
    </row>
    <row r="220" spans="3:27" x14ac:dyDescent="0.4">
      <c r="C220" s="28">
        <v>7</v>
      </c>
      <c r="D220" s="24">
        <v>575511402</v>
      </c>
      <c r="E220" s="29" t="s">
        <v>269</v>
      </c>
      <c r="F220" s="6" t="s">
        <v>16</v>
      </c>
      <c r="G220" s="36">
        <v>3</v>
      </c>
      <c r="H220" s="36">
        <v>2</v>
      </c>
      <c r="I220" s="36">
        <f t="shared" si="73"/>
        <v>5</v>
      </c>
      <c r="J220" s="36">
        <v>1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20">
        <f t="shared" si="76"/>
        <v>1</v>
      </c>
      <c r="W220" s="20"/>
      <c r="X220" s="20">
        <f t="shared" si="75"/>
        <v>1</v>
      </c>
      <c r="Y220" s="36">
        <f t="shared" si="70"/>
        <v>2</v>
      </c>
      <c r="Z220" s="36">
        <f t="shared" si="71"/>
        <v>2</v>
      </c>
      <c r="AA220" s="105">
        <f t="shared" si="72"/>
        <v>4</v>
      </c>
    </row>
    <row r="221" spans="3:27" x14ac:dyDescent="0.4">
      <c r="C221" s="28">
        <v>8</v>
      </c>
      <c r="D221" s="24">
        <v>565511011</v>
      </c>
      <c r="E221" s="29" t="s">
        <v>270</v>
      </c>
      <c r="F221" s="6" t="s">
        <v>16</v>
      </c>
      <c r="G221" s="36">
        <v>4</v>
      </c>
      <c r="H221" s="36">
        <v>16</v>
      </c>
      <c r="I221" s="36">
        <f>SUM(G221:H221)</f>
        <v>20</v>
      </c>
      <c r="J221" s="36">
        <v>1</v>
      </c>
      <c r="K221" s="36">
        <v>12</v>
      </c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20">
        <f t="shared" si="76"/>
        <v>1</v>
      </c>
      <c r="W221" s="20">
        <f t="shared" si="74"/>
        <v>12</v>
      </c>
      <c r="X221" s="20">
        <f t="shared" si="75"/>
        <v>13</v>
      </c>
      <c r="Y221" s="36">
        <f>SUM(G221+P221-V221)</f>
        <v>3</v>
      </c>
      <c r="Z221" s="36">
        <f>SUM(H221+Q221-W221)</f>
        <v>4</v>
      </c>
      <c r="AA221" s="105">
        <f>SUM(Y221:Z221)</f>
        <v>7</v>
      </c>
    </row>
    <row r="222" spans="3:27" x14ac:dyDescent="0.4">
      <c r="C222" s="28">
        <v>9</v>
      </c>
      <c r="D222" s="24">
        <v>555511012</v>
      </c>
      <c r="E222" s="29" t="s">
        <v>172</v>
      </c>
      <c r="F222" s="6" t="s">
        <v>16</v>
      </c>
      <c r="G222" s="36">
        <v>3</v>
      </c>
      <c r="H222" s="36">
        <v>19</v>
      </c>
      <c r="I222" s="36">
        <f t="shared" si="73"/>
        <v>22</v>
      </c>
      <c r="J222" s="36"/>
      <c r="K222" s="36">
        <v>5</v>
      </c>
      <c r="L222" s="36"/>
      <c r="M222" s="36"/>
      <c r="N222" s="36"/>
      <c r="O222" s="36"/>
      <c r="P222" s="36"/>
      <c r="Q222" s="36"/>
      <c r="R222" s="36"/>
      <c r="S222" s="36"/>
      <c r="T222" s="36">
        <v>1</v>
      </c>
      <c r="U222" s="36">
        <v>5</v>
      </c>
      <c r="V222" s="20">
        <f t="shared" si="76"/>
        <v>1</v>
      </c>
      <c r="W222" s="20">
        <f t="shared" si="74"/>
        <v>10</v>
      </c>
      <c r="X222" s="20">
        <f t="shared" si="75"/>
        <v>11</v>
      </c>
      <c r="Y222" s="36">
        <f t="shared" si="70"/>
        <v>2</v>
      </c>
      <c r="Z222" s="36">
        <f t="shared" si="71"/>
        <v>9</v>
      </c>
      <c r="AA222" s="105">
        <f t="shared" si="72"/>
        <v>11</v>
      </c>
    </row>
    <row r="223" spans="3:27" x14ac:dyDescent="0.4">
      <c r="C223" s="32">
        <v>10</v>
      </c>
      <c r="D223" s="33">
        <v>555511401</v>
      </c>
      <c r="E223" s="92" t="s">
        <v>131</v>
      </c>
      <c r="F223" s="6" t="s">
        <v>16</v>
      </c>
      <c r="G223" s="41">
        <v>6</v>
      </c>
      <c r="H223" s="41">
        <v>20</v>
      </c>
      <c r="I223" s="41">
        <f>SUM(G223:H223)</f>
        <v>26</v>
      </c>
      <c r="J223" s="41">
        <v>1</v>
      </c>
      <c r="K223" s="41">
        <v>2</v>
      </c>
      <c r="L223" s="41"/>
      <c r="M223" s="41"/>
      <c r="N223" s="41"/>
      <c r="O223" s="41"/>
      <c r="P223" s="41"/>
      <c r="Q223" s="41"/>
      <c r="R223" s="41"/>
      <c r="S223" s="41"/>
      <c r="T223" s="41">
        <v>3</v>
      </c>
      <c r="U223" s="41">
        <v>17</v>
      </c>
      <c r="V223" s="44">
        <f t="shared" si="76"/>
        <v>4</v>
      </c>
      <c r="W223" s="44">
        <f t="shared" si="74"/>
        <v>19</v>
      </c>
      <c r="X223" s="44">
        <f t="shared" si="75"/>
        <v>23</v>
      </c>
      <c r="Y223" s="41">
        <f t="shared" si="70"/>
        <v>2</v>
      </c>
      <c r="Z223" s="41">
        <f t="shared" si="71"/>
        <v>1</v>
      </c>
      <c r="AA223" s="110">
        <f t="shared" si="72"/>
        <v>3</v>
      </c>
    </row>
    <row r="224" spans="3:27" x14ac:dyDescent="0.4">
      <c r="C224" s="60"/>
      <c r="D224" s="61"/>
      <c r="E224" s="40" t="s">
        <v>104</v>
      </c>
      <c r="F224" s="34"/>
      <c r="G224" s="34">
        <f>SUM(G215:G223)</f>
        <v>34</v>
      </c>
      <c r="H224" s="34">
        <f t="shared" ref="H224:AA224" si="77">SUM(H215:H223)</f>
        <v>138</v>
      </c>
      <c r="I224" s="34">
        <f t="shared" si="77"/>
        <v>172</v>
      </c>
      <c r="J224" s="34">
        <f t="shared" si="77"/>
        <v>9</v>
      </c>
      <c r="K224" s="34">
        <f t="shared" si="77"/>
        <v>26</v>
      </c>
      <c r="L224" s="34"/>
      <c r="M224" s="34"/>
      <c r="N224" s="34"/>
      <c r="O224" s="34"/>
      <c r="P224" s="34"/>
      <c r="Q224" s="34"/>
      <c r="R224" s="34"/>
      <c r="S224" s="34"/>
      <c r="T224" s="34">
        <f t="shared" si="77"/>
        <v>6</v>
      </c>
      <c r="U224" s="34">
        <f t="shared" si="77"/>
        <v>45</v>
      </c>
      <c r="V224" s="34">
        <f t="shared" si="77"/>
        <v>15</v>
      </c>
      <c r="W224" s="34">
        <f t="shared" si="77"/>
        <v>71</v>
      </c>
      <c r="X224" s="34">
        <f t="shared" si="77"/>
        <v>86</v>
      </c>
      <c r="Y224" s="34">
        <f t="shared" si="77"/>
        <v>19</v>
      </c>
      <c r="Z224" s="34">
        <f t="shared" si="77"/>
        <v>67</v>
      </c>
      <c r="AA224" s="109">
        <f t="shared" si="77"/>
        <v>86</v>
      </c>
    </row>
    <row r="225" spans="3:28" x14ac:dyDescent="0.4">
      <c r="C225" s="26"/>
      <c r="D225" s="191" t="s">
        <v>18</v>
      </c>
      <c r="E225" s="192" t="s">
        <v>178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104"/>
    </row>
    <row r="226" spans="3:28" x14ac:dyDescent="0.4">
      <c r="C226" s="28">
        <v>11</v>
      </c>
      <c r="D226" s="24">
        <v>585711501</v>
      </c>
      <c r="E226" s="29" t="s">
        <v>200</v>
      </c>
      <c r="F226" s="6" t="s">
        <v>16</v>
      </c>
      <c r="G226" s="36">
        <v>4</v>
      </c>
      <c r="H226" s="36">
        <v>6</v>
      </c>
      <c r="I226" s="36">
        <f>SUM(G226:H226)</f>
        <v>10</v>
      </c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20"/>
      <c r="W226" s="20"/>
      <c r="X226" s="20"/>
      <c r="Y226" s="36">
        <f t="shared" ref="Y226:Z228" si="78">SUM(G226+P226-V226)</f>
        <v>4</v>
      </c>
      <c r="Z226" s="36">
        <f t="shared" si="78"/>
        <v>6</v>
      </c>
      <c r="AA226" s="105">
        <f>SUM(Y226:Z226)</f>
        <v>10</v>
      </c>
    </row>
    <row r="227" spans="3:28" x14ac:dyDescent="0.4">
      <c r="C227" s="28">
        <v>12</v>
      </c>
      <c r="D227" s="24">
        <v>565711501</v>
      </c>
      <c r="E227" s="29" t="s">
        <v>180</v>
      </c>
      <c r="F227" s="6" t="s">
        <v>16</v>
      </c>
      <c r="G227" s="36">
        <v>1</v>
      </c>
      <c r="H227" s="36">
        <v>4</v>
      </c>
      <c r="I227" s="36">
        <f>SUM(G227:H227)</f>
        <v>5</v>
      </c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20"/>
      <c r="W227" s="20"/>
      <c r="X227" s="20"/>
      <c r="Y227" s="36">
        <f t="shared" si="78"/>
        <v>1</v>
      </c>
      <c r="Z227" s="36">
        <f t="shared" si="78"/>
        <v>4</v>
      </c>
      <c r="AA227" s="105">
        <f>SUM(Y227:Z227)</f>
        <v>5</v>
      </c>
    </row>
    <row r="228" spans="3:28" x14ac:dyDescent="0.4">
      <c r="C228" s="32">
        <v>13</v>
      </c>
      <c r="D228" s="33">
        <v>555711501</v>
      </c>
      <c r="E228" s="92" t="s">
        <v>179</v>
      </c>
      <c r="F228" s="6" t="s">
        <v>16</v>
      </c>
      <c r="G228" s="41">
        <v>7</v>
      </c>
      <c r="H228" s="41">
        <v>7</v>
      </c>
      <c r="I228" s="41">
        <f>SUM(G228:H228)</f>
        <v>14</v>
      </c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>
        <v>1</v>
      </c>
      <c r="U228" s="41"/>
      <c r="V228" s="20">
        <f t="shared" ref="V228" si="79">J228+L228+N228+R228+T228</f>
        <v>1</v>
      </c>
      <c r="W228" s="20"/>
      <c r="X228" s="20">
        <f t="shared" ref="X228" si="80">SUM(V228:W228)</f>
        <v>1</v>
      </c>
      <c r="Y228" s="41">
        <f t="shared" si="78"/>
        <v>6</v>
      </c>
      <c r="Z228" s="41">
        <f t="shared" si="78"/>
        <v>7</v>
      </c>
      <c r="AA228" s="110">
        <f>SUM(Y228:Z228)</f>
        <v>13</v>
      </c>
    </row>
    <row r="229" spans="3:28" x14ac:dyDescent="0.4">
      <c r="C229" s="37"/>
      <c r="D229" s="38"/>
      <c r="E229" s="40" t="s">
        <v>107</v>
      </c>
      <c r="F229" s="50"/>
      <c r="G229" s="34">
        <f>SUM(G226:G228)</f>
        <v>12</v>
      </c>
      <c r="H229" s="34">
        <f t="shared" ref="H229:AA229" si="81">SUM(H226:H228)</f>
        <v>17</v>
      </c>
      <c r="I229" s="34">
        <f t="shared" si="81"/>
        <v>29</v>
      </c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>
        <f t="shared" si="81"/>
        <v>1</v>
      </c>
      <c r="U229" s="34"/>
      <c r="V229" s="34">
        <f t="shared" si="81"/>
        <v>1</v>
      </c>
      <c r="W229" s="34"/>
      <c r="X229" s="34">
        <f t="shared" si="81"/>
        <v>1</v>
      </c>
      <c r="Y229" s="34">
        <f t="shared" si="81"/>
        <v>11</v>
      </c>
      <c r="Z229" s="34">
        <f t="shared" si="81"/>
        <v>17</v>
      </c>
      <c r="AA229" s="109">
        <f t="shared" si="81"/>
        <v>28</v>
      </c>
    </row>
    <row r="230" spans="3:28" x14ac:dyDescent="0.4">
      <c r="C230" s="28"/>
      <c r="D230" s="24"/>
      <c r="E230" s="52" t="s">
        <v>20</v>
      </c>
      <c r="F230" s="50"/>
      <c r="G230" s="34">
        <f>G224+G229</f>
        <v>46</v>
      </c>
      <c r="H230" s="34">
        <f t="shared" ref="H230:AA230" si="82">H224+H229</f>
        <v>155</v>
      </c>
      <c r="I230" s="34">
        <f t="shared" si="82"/>
        <v>201</v>
      </c>
      <c r="J230" s="34">
        <f t="shared" si="82"/>
        <v>9</v>
      </c>
      <c r="K230" s="34">
        <f t="shared" si="82"/>
        <v>26</v>
      </c>
      <c r="L230" s="34"/>
      <c r="M230" s="34"/>
      <c r="N230" s="34"/>
      <c r="O230" s="34"/>
      <c r="P230" s="34"/>
      <c r="Q230" s="34"/>
      <c r="R230" s="34"/>
      <c r="S230" s="34"/>
      <c r="T230" s="34">
        <f t="shared" si="82"/>
        <v>7</v>
      </c>
      <c r="U230" s="34">
        <f t="shared" si="82"/>
        <v>45</v>
      </c>
      <c r="V230" s="34">
        <f t="shared" si="82"/>
        <v>16</v>
      </c>
      <c r="W230" s="34">
        <f t="shared" si="82"/>
        <v>71</v>
      </c>
      <c r="X230" s="34">
        <f t="shared" si="82"/>
        <v>87</v>
      </c>
      <c r="Y230" s="34">
        <f t="shared" si="82"/>
        <v>30</v>
      </c>
      <c r="Z230" s="34">
        <f t="shared" si="82"/>
        <v>84</v>
      </c>
      <c r="AA230" s="109">
        <f t="shared" si="82"/>
        <v>114</v>
      </c>
    </row>
    <row r="231" spans="3:28" x14ac:dyDescent="0.4">
      <c r="C231" s="53"/>
      <c r="D231" s="43"/>
      <c r="E231" s="40" t="s">
        <v>21</v>
      </c>
      <c r="F231" s="50"/>
      <c r="G231" s="34">
        <f>SUM(G230)</f>
        <v>46</v>
      </c>
      <c r="H231" s="34">
        <f t="shared" ref="H231:AA231" si="83">SUM(H230)</f>
        <v>155</v>
      </c>
      <c r="I231" s="34">
        <f t="shared" si="83"/>
        <v>201</v>
      </c>
      <c r="J231" s="34">
        <f t="shared" si="83"/>
        <v>9</v>
      </c>
      <c r="K231" s="34">
        <f t="shared" si="83"/>
        <v>26</v>
      </c>
      <c r="L231" s="34"/>
      <c r="M231" s="34"/>
      <c r="N231" s="34"/>
      <c r="O231" s="34"/>
      <c r="P231" s="34"/>
      <c r="Q231" s="34"/>
      <c r="R231" s="34"/>
      <c r="S231" s="34"/>
      <c r="T231" s="34">
        <f t="shared" si="83"/>
        <v>7</v>
      </c>
      <c r="U231" s="34">
        <f t="shared" si="83"/>
        <v>45</v>
      </c>
      <c r="V231" s="34">
        <f t="shared" si="83"/>
        <v>16</v>
      </c>
      <c r="W231" s="34">
        <f t="shared" si="83"/>
        <v>71</v>
      </c>
      <c r="X231" s="34">
        <f t="shared" si="83"/>
        <v>87</v>
      </c>
      <c r="Y231" s="34">
        <f t="shared" si="83"/>
        <v>30</v>
      </c>
      <c r="Z231" s="34">
        <f t="shared" si="83"/>
        <v>84</v>
      </c>
      <c r="AA231" s="109">
        <f t="shared" si="83"/>
        <v>114</v>
      </c>
    </row>
    <row r="232" spans="3:28" x14ac:dyDescent="0.4">
      <c r="C232" s="17"/>
      <c r="D232" s="17"/>
      <c r="F232" s="17"/>
    </row>
    <row r="233" spans="3:28" x14ac:dyDescent="0.4">
      <c r="C233" s="142"/>
      <c r="D233" s="46"/>
      <c r="E233" s="54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</row>
    <row r="234" spans="3:28" x14ac:dyDescent="0.4">
      <c r="C234" s="255" t="s">
        <v>199</v>
      </c>
      <c r="D234" s="255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  <c r="Y234" s="255"/>
      <c r="Z234" s="255"/>
      <c r="AA234" s="255"/>
      <c r="AB234" s="18"/>
    </row>
    <row r="235" spans="3:28" x14ac:dyDescent="0.4">
      <c r="C235" s="267" t="s">
        <v>108</v>
      </c>
      <c r="D235" s="267"/>
      <c r="E235" s="267"/>
      <c r="F235" s="267"/>
      <c r="G235" s="267"/>
      <c r="H235" s="267"/>
      <c r="I235" s="267"/>
      <c r="J235" s="267"/>
      <c r="K235" s="267"/>
      <c r="L235" s="267"/>
      <c r="M235" s="267"/>
      <c r="N235" s="267"/>
      <c r="O235" s="267"/>
      <c r="P235" s="267"/>
      <c r="Q235" s="267"/>
      <c r="R235" s="267"/>
      <c r="S235" s="267"/>
      <c r="T235" s="267"/>
      <c r="U235" s="267"/>
      <c r="V235" s="267"/>
      <c r="W235" s="267"/>
      <c r="X235" s="267"/>
      <c r="Y235" s="267"/>
      <c r="Z235" s="267"/>
      <c r="AA235" s="267"/>
      <c r="AB235" s="19"/>
    </row>
    <row r="236" spans="3:28" x14ac:dyDescent="0.4">
      <c r="C236" s="264" t="s">
        <v>1</v>
      </c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6"/>
    </row>
    <row r="237" spans="3:28" x14ac:dyDescent="0.4">
      <c r="C237" s="251" t="s">
        <v>3</v>
      </c>
      <c r="D237" s="257" t="s">
        <v>4</v>
      </c>
      <c r="E237" s="251" t="s">
        <v>5</v>
      </c>
      <c r="F237" s="251" t="s">
        <v>6</v>
      </c>
      <c r="G237" s="258" t="s">
        <v>7</v>
      </c>
      <c r="H237" s="259"/>
      <c r="I237" s="260"/>
      <c r="J237" s="264" t="s">
        <v>8</v>
      </c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6"/>
      <c r="Y237" s="258" t="s">
        <v>9</v>
      </c>
      <c r="Z237" s="259"/>
      <c r="AA237" s="260"/>
    </row>
    <row r="238" spans="3:28" x14ac:dyDescent="0.4">
      <c r="C238" s="251"/>
      <c r="D238" s="257"/>
      <c r="E238" s="251"/>
      <c r="F238" s="251"/>
      <c r="G238" s="261"/>
      <c r="H238" s="262"/>
      <c r="I238" s="263"/>
      <c r="J238" s="251" t="s">
        <v>13</v>
      </c>
      <c r="K238" s="251"/>
      <c r="L238" s="251" t="s">
        <v>14</v>
      </c>
      <c r="M238" s="251"/>
      <c r="N238" s="251" t="s">
        <v>174</v>
      </c>
      <c r="O238" s="251"/>
      <c r="P238" s="251" t="s">
        <v>175</v>
      </c>
      <c r="Q238" s="251"/>
      <c r="R238" s="251" t="s">
        <v>94</v>
      </c>
      <c r="S238" s="251"/>
      <c r="T238" s="251" t="s">
        <v>95</v>
      </c>
      <c r="U238" s="251"/>
      <c r="V238" s="252" t="s">
        <v>12</v>
      </c>
      <c r="W238" s="253"/>
      <c r="X238" s="254"/>
      <c r="Y238" s="261"/>
      <c r="Z238" s="262"/>
      <c r="AA238" s="263"/>
    </row>
    <row r="239" spans="3:28" x14ac:dyDescent="0.4">
      <c r="C239" s="251"/>
      <c r="D239" s="257"/>
      <c r="E239" s="251"/>
      <c r="F239" s="251"/>
      <c r="G239" s="136" t="s">
        <v>10</v>
      </c>
      <c r="H239" s="136" t="s">
        <v>11</v>
      </c>
      <c r="I239" s="136" t="s">
        <v>12</v>
      </c>
      <c r="J239" s="136" t="s">
        <v>10</v>
      </c>
      <c r="K239" s="136" t="s">
        <v>11</v>
      </c>
      <c r="L239" s="136" t="s">
        <v>10</v>
      </c>
      <c r="M239" s="136" t="s">
        <v>11</v>
      </c>
      <c r="N239" s="136" t="s">
        <v>10</v>
      </c>
      <c r="O239" s="136" t="s">
        <v>11</v>
      </c>
      <c r="P239" s="136" t="s">
        <v>10</v>
      </c>
      <c r="Q239" s="136" t="s">
        <v>11</v>
      </c>
      <c r="R239" s="136" t="s">
        <v>10</v>
      </c>
      <c r="S239" s="136" t="s">
        <v>11</v>
      </c>
      <c r="T239" s="136" t="s">
        <v>10</v>
      </c>
      <c r="U239" s="136" t="s">
        <v>11</v>
      </c>
      <c r="V239" s="136" t="s">
        <v>10</v>
      </c>
      <c r="W239" s="136" t="s">
        <v>11</v>
      </c>
      <c r="X239" s="136" t="s">
        <v>12</v>
      </c>
      <c r="Y239" s="136" t="s">
        <v>10</v>
      </c>
      <c r="Z239" s="136" t="s">
        <v>11</v>
      </c>
      <c r="AA239" s="136" t="s">
        <v>12</v>
      </c>
    </row>
    <row r="240" spans="3:28" s="89" customFormat="1" x14ac:dyDescent="0.4">
      <c r="C240" s="58"/>
      <c r="D240" s="147" t="s">
        <v>15</v>
      </c>
      <c r="E240" s="147"/>
      <c r="F240" s="6"/>
      <c r="G240" s="36"/>
      <c r="H240" s="36"/>
      <c r="I240" s="36"/>
      <c r="J240" s="13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148"/>
    </row>
    <row r="241" spans="3:27" s="89" customFormat="1" x14ac:dyDescent="0.4">
      <c r="C241" s="58"/>
      <c r="D241" s="147" t="s">
        <v>148</v>
      </c>
      <c r="E241" s="147"/>
      <c r="F241" s="6"/>
      <c r="G241" s="36"/>
      <c r="H241" s="36"/>
      <c r="I241" s="36"/>
      <c r="J241" s="13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148"/>
    </row>
    <row r="242" spans="3:27" s="89" customFormat="1" x14ac:dyDescent="0.4">
      <c r="C242" s="58">
        <v>1</v>
      </c>
      <c r="D242" s="6">
        <v>580420401</v>
      </c>
      <c r="E242" s="4" t="s">
        <v>67</v>
      </c>
      <c r="F242" s="6" t="s">
        <v>22</v>
      </c>
      <c r="G242" s="36">
        <v>7</v>
      </c>
      <c r="H242" s="36">
        <v>14</v>
      </c>
      <c r="I242" s="36">
        <f t="shared" ref="I242:I249" si="84">SUM(G242:H242)</f>
        <v>21</v>
      </c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>
        <v>1</v>
      </c>
      <c r="U242" s="36"/>
      <c r="V242" s="36">
        <f>SUM(J242,L242,N242,R242,T242)</f>
        <v>1</v>
      </c>
      <c r="W242" s="36"/>
      <c r="X242" s="36">
        <f>SUM(V242,W242)</f>
        <v>1</v>
      </c>
      <c r="Y242" s="36">
        <f t="shared" ref="Y242:Y249" si="85">G242+P242-V242</f>
        <v>6</v>
      </c>
      <c r="Z242" s="36">
        <f t="shared" ref="Z242:Z248" si="86">H242+Q242-W242</f>
        <v>14</v>
      </c>
      <c r="AA242" s="105">
        <f t="shared" ref="AA242:AA249" si="87">SUM(Y242:Z242)</f>
        <v>20</v>
      </c>
    </row>
    <row r="243" spans="3:27" s="89" customFormat="1" x14ac:dyDescent="0.4">
      <c r="C243" s="58">
        <v>2</v>
      </c>
      <c r="D243" s="6">
        <v>580420601</v>
      </c>
      <c r="E243" s="4" t="s">
        <v>80</v>
      </c>
      <c r="F243" s="6" t="s">
        <v>22</v>
      </c>
      <c r="G243" s="36">
        <v>10</v>
      </c>
      <c r="H243" s="36">
        <v>12</v>
      </c>
      <c r="I243" s="36">
        <f t="shared" si="84"/>
        <v>22</v>
      </c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>
        <v>1</v>
      </c>
      <c r="U243" s="36"/>
      <c r="V243" s="36">
        <f t="shared" ref="V243:V252" si="88">SUM(J243,L243,N243,R243,T243)</f>
        <v>1</v>
      </c>
      <c r="W243" s="36"/>
      <c r="X243" s="36">
        <f t="shared" ref="X243:X252" si="89">SUM(V243,W243)</f>
        <v>1</v>
      </c>
      <c r="Y243" s="36">
        <f t="shared" si="85"/>
        <v>9</v>
      </c>
      <c r="Z243" s="36">
        <f t="shared" si="86"/>
        <v>12</v>
      </c>
      <c r="AA243" s="105">
        <f t="shared" si="87"/>
        <v>21</v>
      </c>
    </row>
    <row r="244" spans="3:27" s="89" customFormat="1" x14ac:dyDescent="0.4">
      <c r="C244" s="58">
        <v>3</v>
      </c>
      <c r="D244" s="6">
        <v>580423801</v>
      </c>
      <c r="E244" s="4" t="s">
        <v>85</v>
      </c>
      <c r="F244" s="6" t="s">
        <v>22</v>
      </c>
      <c r="G244" s="36">
        <v>23</v>
      </c>
      <c r="H244" s="36">
        <v>2</v>
      </c>
      <c r="I244" s="36">
        <f t="shared" si="84"/>
        <v>25</v>
      </c>
      <c r="J244" s="36"/>
      <c r="K244" s="36"/>
      <c r="L244" s="36"/>
      <c r="M244" s="36"/>
      <c r="N244" s="36">
        <v>2</v>
      </c>
      <c r="O244" s="36"/>
      <c r="P244" s="36"/>
      <c r="Q244" s="36"/>
      <c r="R244" s="36"/>
      <c r="S244" s="36"/>
      <c r="T244" s="36"/>
      <c r="U244" s="36">
        <v>1</v>
      </c>
      <c r="V244" s="36">
        <f t="shared" si="88"/>
        <v>2</v>
      </c>
      <c r="W244" s="36">
        <f t="shared" ref="W244:W252" si="90">SUM(K244,M244,O244,S244,U244)</f>
        <v>1</v>
      </c>
      <c r="X244" s="36">
        <f t="shared" si="89"/>
        <v>3</v>
      </c>
      <c r="Y244" s="36">
        <f t="shared" si="85"/>
        <v>21</v>
      </c>
      <c r="Z244" s="36">
        <f t="shared" si="86"/>
        <v>1</v>
      </c>
      <c r="AA244" s="105">
        <f t="shared" si="87"/>
        <v>22</v>
      </c>
    </row>
    <row r="245" spans="3:27" s="89" customFormat="1" x14ac:dyDescent="0.4">
      <c r="C245" s="58">
        <v>4</v>
      </c>
      <c r="D245" s="6">
        <v>580425201</v>
      </c>
      <c r="E245" s="4" t="s">
        <v>83</v>
      </c>
      <c r="F245" s="6" t="s">
        <v>22</v>
      </c>
      <c r="G245" s="36">
        <v>1</v>
      </c>
      <c r="H245" s="36">
        <v>9</v>
      </c>
      <c r="I245" s="36">
        <f t="shared" si="84"/>
        <v>10</v>
      </c>
      <c r="J245" s="36"/>
      <c r="K245" s="36"/>
      <c r="L245" s="36"/>
      <c r="M245" s="36"/>
      <c r="N245" s="36"/>
      <c r="O245" s="36"/>
      <c r="P245" s="36">
        <v>1</v>
      </c>
      <c r="Q245" s="36"/>
      <c r="R245" s="36"/>
      <c r="S245" s="36"/>
      <c r="T245" s="36"/>
      <c r="U245" s="36"/>
      <c r="V245" s="36"/>
      <c r="W245" s="36"/>
      <c r="X245" s="36"/>
      <c r="Y245" s="36">
        <f t="shared" si="85"/>
        <v>2</v>
      </c>
      <c r="Z245" s="36">
        <f t="shared" si="86"/>
        <v>9</v>
      </c>
      <c r="AA245" s="105">
        <f t="shared" si="87"/>
        <v>11</v>
      </c>
    </row>
    <row r="246" spans="3:27" s="89" customFormat="1" x14ac:dyDescent="0.4">
      <c r="C246" s="58">
        <v>5</v>
      </c>
      <c r="D246" s="6">
        <v>580425301</v>
      </c>
      <c r="E246" s="4" t="s">
        <v>84</v>
      </c>
      <c r="F246" s="6" t="s">
        <v>22</v>
      </c>
      <c r="G246" s="36">
        <v>7</v>
      </c>
      <c r="H246" s="36">
        <v>19</v>
      </c>
      <c r="I246" s="36">
        <f t="shared" si="84"/>
        <v>26</v>
      </c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>
        <v>2</v>
      </c>
      <c r="U246" s="36">
        <v>2</v>
      </c>
      <c r="V246" s="36">
        <f t="shared" si="88"/>
        <v>2</v>
      </c>
      <c r="W246" s="36">
        <f t="shared" si="90"/>
        <v>2</v>
      </c>
      <c r="X246" s="36">
        <f t="shared" si="89"/>
        <v>4</v>
      </c>
      <c r="Y246" s="36">
        <f t="shared" si="85"/>
        <v>5</v>
      </c>
      <c r="Z246" s="36">
        <f t="shared" si="86"/>
        <v>17</v>
      </c>
      <c r="AA246" s="105">
        <f t="shared" si="87"/>
        <v>22</v>
      </c>
    </row>
    <row r="247" spans="3:27" s="89" customFormat="1" x14ac:dyDescent="0.4">
      <c r="C247" s="58">
        <v>6</v>
      </c>
      <c r="D247" s="6">
        <v>580429401</v>
      </c>
      <c r="E247" s="4" t="s">
        <v>82</v>
      </c>
      <c r="F247" s="6" t="s">
        <v>22</v>
      </c>
      <c r="G247" s="36">
        <v>13</v>
      </c>
      <c r="H247" s="36">
        <v>22</v>
      </c>
      <c r="I247" s="36">
        <f t="shared" si="84"/>
        <v>35</v>
      </c>
      <c r="J247" s="36"/>
      <c r="K247" s="36"/>
      <c r="L247" s="36">
        <v>2</v>
      </c>
      <c r="M247" s="36">
        <v>1</v>
      </c>
      <c r="N247" s="36"/>
      <c r="O247" s="36">
        <v>1</v>
      </c>
      <c r="P247" s="36"/>
      <c r="Q247" s="36"/>
      <c r="R247" s="36"/>
      <c r="S247" s="36"/>
      <c r="T247" s="36">
        <v>1</v>
      </c>
      <c r="U247" s="36">
        <v>1</v>
      </c>
      <c r="V247" s="36">
        <f t="shared" si="88"/>
        <v>3</v>
      </c>
      <c r="W247" s="36">
        <f t="shared" si="90"/>
        <v>3</v>
      </c>
      <c r="X247" s="36">
        <f t="shared" si="89"/>
        <v>6</v>
      </c>
      <c r="Y247" s="36">
        <f t="shared" si="85"/>
        <v>10</v>
      </c>
      <c r="Z247" s="36">
        <f t="shared" si="86"/>
        <v>19</v>
      </c>
      <c r="AA247" s="105">
        <f t="shared" si="87"/>
        <v>29</v>
      </c>
    </row>
    <row r="248" spans="3:27" s="89" customFormat="1" x14ac:dyDescent="0.4">
      <c r="C248" s="58">
        <v>7</v>
      </c>
      <c r="D248" s="6">
        <v>580429501</v>
      </c>
      <c r="E248" s="4" t="s">
        <v>81</v>
      </c>
      <c r="F248" s="6" t="s">
        <v>22</v>
      </c>
      <c r="G248" s="36">
        <v>47</v>
      </c>
      <c r="H248" s="36">
        <v>11</v>
      </c>
      <c r="I248" s="36">
        <f t="shared" si="84"/>
        <v>58</v>
      </c>
      <c r="J248" s="36"/>
      <c r="K248" s="36"/>
      <c r="L248" s="36"/>
      <c r="M248" s="36"/>
      <c r="N248" s="36"/>
      <c r="O248" s="36"/>
      <c r="P248" s="36">
        <v>2</v>
      </c>
      <c r="Q248" s="36"/>
      <c r="R248" s="36"/>
      <c r="S248" s="36"/>
      <c r="T248" s="36">
        <v>8</v>
      </c>
      <c r="U248" s="36">
        <v>2</v>
      </c>
      <c r="V248" s="36">
        <f t="shared" si="88"/>
        <v>8</v>
      </c>
      <c r="W248" s="36">
        <f t="shared" si="90"/>
        <v>2</v>
      </c>
      <c r="X248" s="36">
        <f t="shared" si="89"/>
        <v>10</v>
      </c>
      <c r="Y248" s="36">
        <f t="shared" si="85"/>
        <v>41</v>
      </c>
      <c r="Z248" s="36">
        <f t="shared" si="86"/>
        <v>9</v>
      </c>
      <c r="AA248" s="105">
        <f t="shared" si="87"/>
        <v>50</v>
      </c>
    </row>
    <row r="249" spans="3:27" s="89" customFormat="1" x14ac:dyDescent="0.4">
      <c r="C249" s="58">
        <v>8</v>
      </c>
      <c r="D249" s="6">
        <v>580429701</v>
      </c>
      <c r="E249" s="4" t="s">
        <v>24</v>
      </c>
      <c r="F249" s="6" t="s">
        <v>22</v>
      </c>
      <c r="G249" s="36">
        <v>15</v>
      </c>
      <c r="H249" s="36">
        <v>1</v>
      </c>
      <c r="I249" s="36">
        <f t="shared" si="84"/>
        <v>16</v>
      </c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2</v>
      </c>
      <c r="U249" s="36">
        <v>1</v>
      </c>
      <c r="V249" s="36">
        <f t="shared" si="88"/>
        <v>2</v>
      </c>
      <c r="W249" s="36">
        <f t="shared" si="90"/>
        <v>1</v>
      </c>
      <c r="X249" s="36">
        <f t="shared" si="89"/>
        <v>3</v>
      </c>
      <c r="Y249" s="36">
        <f t="shared" si="85"/>
        <v>13</v>
      </c>
      <c r="Z249" s="36"/>
      <c r="AA249" s="105">
        <f t="shared" si="87"/>
        <v>13</v>
      </c>
    </row>
    <row r="250" spans="3:27" s="89" customFormat="1" x14ac:dyDescent="0.4">
      <c r="C250" s="58">
        <v>9</v>
      </c>
      <c r="D250" s="6">
        <v>580427901</v>
      </c>
      <c r="E250" s="4" t="s">
        <v>57</v>
      </c>
      <c r="F250" s="6" t="s">
        <v>23</v>
      </c>
      <c r="G250" s="20">
        <v>1</v>
      </c>
      <c r="H250" s="20">
        <v>38</v>
      </c>
      <c r="I250" s="20">
        <f>SUM(G250:H250)</f>
        <v>39</v>
      </c>
      <c r="J250" s="36"/>
      <c r="K250" s="36"/>
      <c r="L250" s="36">
        <v>1</v>
      </c>
      <c r="M250" s="36">
        <v>1</v>
      </c>
      <c r="N250" s="36"/>
      <c r="O250" s="36"/>
      <c r="P250" s="36"/>
      <c r="Q250" s="36"/>
      <c r="R250" s="36"/>
      <c r="S250" s="36"/>
      <c r="T250" s="36"/>
      <c r="U250" s="36">
        <v>3</v>
      </c>
      <c r="V250" s="36">
        <f t="shared" si="88"/>
        <v>1</v>
      </c>
      <c r="W250" s="36">
        <f t="shared" si="90"/>
        <v>4</v>
      </c>
      <c r="X250" s="36">
        <f t="shared" si="89"/>
        <v>5</v>
      </c>
      <c r="Y250" s="36"/>
      <c r="Z250" s="36">
        <f t="shared" ref="Y250:Z252" si="91">H250+Q250-W250</f>
        <v>34</v>
      </c>
      <c r="AA250" s="105">
        <f>SUM(Y250:Z250)</f>
        <v>34</v>
      </c>
    </row>
    <row r="251" spans="3:27" s="89" customFormat="1" x14ac:dyDescent="0.4">
      <c r="C251" s="58">
        <v>10</v>
      </c>
      <c r="D251" s="6">
        <v>580427902</v>
      </c>
      <c r="E251" s="4" t="s">
        <v>57</v>
      </c>
      <c r="F251" s="6" t="s">
        <v>23</v>
      </c>
      <c r="G251" s="36">
        <v>4</v>
      </c>
      <c r="H251" s="36">
        <v>36</v>
      </c>
      <c r="I251" s="36">
        <f>SUM(G251:H251)</f>
        <v>40</v>
      </c>
      <c r="J251" s="36"/>
      <c r="K251" s="36"/>
      <c r="L251" s="36"/>
      <c r="M251" s="36">
        <v>1</v>
      </c>
      <c r="N251" s="36"/>
      <c r="O251" s="36"/>
      <c r="P251" s="36"/>
      <c r="Q251" s="36"/>
      <c r="R251" s="36"/>
      <c r="S251" s="36"/>
      <c r="T251" s="36"/>
      <c r="U251" s="36">
        <v>2</v>
      </c>
      <c r="V251" s="36"/>
      <c r="W251" s="36">
        <f t="shared" si="90"/>
        <v>3</v>
      </c>
      <c r="X251" s="36">
        <f t="shared" si="89"/>
        <v>3</v>
      </c>
      <c r="Y251" s="36">
        <f t="shared" si="91"/>
        <v>4</v>
      </c>
      <c r="Z251" s="36">
        <f t="shared" si="91"/>
        <v>33</v>
      </c>
      <c r="AA251" s="105">
        <f>SUM(Y251:Z251)</f>
        <v>37</v>
      </c>
    </row>
    <row r="252" spans="3:27" s="89" customFormat="1" x14ac:dyDescent="0.4">
      <c r="C252" s="120">
        <v>11</v>
      </c>
      <c r="D252" s="78">
        <v>580427903</v>
      </c>
      <c r="E252" s="121" t="s">
        <v>57</v>
      </c>
      <c r="F252" s="78" t="s">
        <v>23</v>
      </c>
      <c r="G252" s="41">
        <v>2</v>
      </c>
      <c r="H252" s="41">
        <v>35</v>
      </c>
      <c r="I252" s="41">
        <f>SUM(G252:H252)</f>
        <v>37</v>
      </c>
      <c r="J252" s="36"/>
      <c r="K252" s="36"/>
      <c r="L252" s="36"/>
      <c r="M252" s="36">
        <v>1</v>
      </c>
      <c r="N252" s="36"/>
      <c r="O252" s="36"/>
      <c r="P252" s="36"/>
      <c r="Q252" s="36"/>
      <c r="R252" s="36"/>
      <c r="S252" s="36"/>
      <c r="T252" s="36">
        <v>2</v>
      </c>
      <c r="U252" s="36">
        <v>2</v>
      </c>
      <c r="V252" s="36">
        <f t="shared" si="88"/>
        <v>2</v>
      </c>
      <c r="W252" s="36">
        <f t="shared" si="90"/>
        <v>3</v>
      </c>
      <c r="X252" s="36">
        <f t="shared" si="89"/>
        <v>5</v>
      </c>
      <c r="Y252" s="36"/>
      <c r="Z252" s="36">
        <f t="shared" si="91"/>
        <v>32</v>
      </c>
      <c r="AA252" s="105">
        <f>SUM(Y252:Z252)</f>
        <v>32</v>
      </c>
    </row>
    <row r="253" spans="3:27" s="89" customFormat="1" x14ac:dyDescent="0.4">
      <c r="C253" s="73"/>
      <c r="D253" s="67"/>
      <c r="E253" s="68" t="s">
        <v>203</v>
      </c>
      <c r="F253" s="67"/>
      <c r="G253" s="34">
        <f>SUM(G242:G252)</f>
        <v>130</v>
      </c>
      <c r="H253" s="34">
        <f t="shared" ref="H253:AA253" si="92">SUM(H242:H252)</f>
        <v>199</v>
      </c>
      <c r="I253" s="34">
        <f t="shared" si="92"/>
        <v>329</v>
      </c>
      <c r="J253" s="34"/>
      <c r="K253" s="34"/>
      <c r="L253" s="34">
        <f t="shared" si="92"/>
        <v>3</v>
      </c>
      <c r="M253" s="34">
        <f t="shared" si="92"/>
        <v>4</v>
      </c>
      <c r="N253" s="34">
        <f t="shared" si="92"/>
        <v>2</v>
      </c>
      <c r="O253" s="34">
        <f t="shared" si="92"/>
        <v>1</v>
      </c>
      <c r="P253" s="34">
        <f t="shared" si="92"/>
        <v>3</v>
      </c>
      <c r="Q253" s="34"/>
      <c r="R253" s="34"/>
      <c r="S253" s="34"/>
      <c r="T253" s="34">
        <f t="shared" si="92"/>
        <v>17</v>
      </c>
      <c r="U253" s="34">
        <f t="shared" si="92"/>
        <v>14</v>
      </c>
      <c r="V253" s="34">
        <f t="shared" si="92"/>
        <v>22</v>
      </c>
      <c r="W253" s="34">
        <f t="shared" si="92"/>
        <v>19</v>
      </c>
      <c r="X253" s="34">
        <f t="shared" si="92"/>
        <v>41</v>
      </c>
      <c r="Y253" s="34">
        <f t="shared" si="92"/>
        <v>111</v>
      </c>
      <c r="Z253" s="34">
        <f t="shared" si="92"/>
        <v>180</v>
      </c>
      <c r="AA253" s="109">
        <f t="shared" si="92"/>
        <v>291</v>
      </c>
    </row>
    <row r="254" spans="3:27" x14ac:dyDescent="0.4">
      <c r="C254" s="58"/>
      <c r="D254" s="147" t="s">
        <v>149</v>
      </c>
      <c r="E254" s="147"/>
      <c r="F254" s="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20"/>
      <c r="Z254" s="20"/>
      <c r="AA254" s="104"/>
    </row>
    <row r="255" spans="3:27" x14ac:dyDescent="0.4">
      <c r="C255" s="58">
        <v>12</v>
      </c>
      <c r="D255" s="6">
        <v>570420401</v>
      </c>
      <c r="E255" s="82" t="s">
        <v>158</v>
      </c>
      <c r="F255" s="20" t="s">
        <v>22</v>
      </c>
      <c r="G255" s="36">
        <v>10</v>
      </c>
      <c r="H255" s="36">
        <v>15</v>
      </c>
      <c r="I255" s="36">
        <f>SUM(G255:H255)</f>
        <v>25</v>
      </c>
      <c r="J255" s="36"/>
      <c r="K255" s="36"/>
      <c r="L255" s="36"/>
      <c r="M255" s="36"/>
      <c r="N255" s="36"/>
      <c r="O255" s="36">
        <v>2</v>
      </c>
      <c r="P255" s="36"/>
      <c r="Q255" s="36"/>
      <c r="R255" s="36">
        <v>1</v>
      </c>
      <c r="S255" s="36">
        <v>3</v>
      </c>
      <c r="T255" s="36">
        <v>2</v>
      </c>
      <c r="U255" s="36">
        <v>4</v>
      </c>
      <c r="V255" s="36">
        <f t="shared" ref="V255" si="93">SUM(J255,L255,N255,R255,T255)</f>
        <v>3</v>
      </c>
      <c r="W255" s="36">
        <f t="shared" ref="W255" si="94">SUM(K255,M255,O255,S255,U255)</f>
        <v>9</v>
      </c>
      <c r="X255" s="36">
        <f t="shared" ref="X255" si="95">SUM(V255,W255)</f>
        <v>12</v>
      </c>
      <c r="Y255" s="20">
        <f t="shared" ref="Y255:Y275" si="96">G255+P255-V255</f>
        <v>7</v>
      </c>
      <c r="Z255" s="20">
        <f t="shared" ref="Z255:Z275" si="97">H255+Q255-W255</f>
        <v>6</v>
      </c>
      <c r="AA255" s="104">
        <f t="shared" ref="AA255:AA275" si="98">SUM(Y255:Z255)</f>
        <v>13</v>
      </c>
    </row>
    <row r="256" spans="3:27" x14ac:dyDescent="0.4">
      <c r="C256" s="58">
        <v>13</v>
      </c>
      <c r="D256" s="6">
        <v>570420601</v>
      </c>
      <c r="E256" s="82" t="s">
        <v>254</v>
      </c>
      <c r="F256" s="20" t="s">
        <v>22</v>
      </c>
      <c r="G256" s="36">
        <v>5</v>
      </c>
      <c r="H256" s="36">
        <v>14</v>
      </c>
      <c r="I256" s="36">
        <f t="shared" ref="I256:I271" si="99">SUM(G256:H256)</f>
        <v>19</v>
      </c>
      <c r="J256" s="36"/>
      <c r="K256" s="36"/>
      <c r="L256" s="36"/>
      <c r="M256" s="36"/>
      <c r="N256" s="36"/>
      <c r="O256" s="36"/>
      <c r="P256" s="36"/>
      <c r="Q256" s="36">
        <v>1</v>
      </c>
      <c r="R256" s="36"/>
      <c r="S256" s="36">
        <v>1</v>
      </c>
      <c r="T256" s="36">
        <v>3</v>
      </c>
      <c r="U256" s="36">
        <v>1</v>
      </c>
      <c r="V256" s="36">
        <f t="shared" ref="V256:V270" si="100">SUM(J256,L256,N256,R256,T256)</f>
        <v>3</v>
      </c>
      <c r="W256" s="36">
        <f t="shared" ref="W256:W270" si="101">SUM(K256,M256,O256,S256,U256)</f>
        <v>2</v>
      </c>
      <c r="X256" s="36">
        <f t="shared" ref="X256:X270" si="102">SUM(V256,W256)</f>
        <v>5</v>
      </c>
      <c r="Y256" s="20">
        <f t="shared" si="96"/>
        <v>2</v>
      </c>
      <c r="Z256" s="20">
        <f t="shared" si="97"/>
        <v>13</v>
      </c>
      <c r="AA256" s="104">
        <f t="shared" si="98"/>
        <v>15</v>
      </c>
    </row>
    <row r="257" spans="3:28" x14ac:dyDescent="0.4">
      <c r="C257" s="58">
        <v>14</v>
      </c>
      <c r="D257" s="6">
        <v>570423801</v>
      </c>
      <c r="E257" s="82" t="s">
        <v>255</v>
      </c>
      <c r="F257" s="20" t="s">
        <v>22</v>
      </c>
      <c r="G257" s="36">
        <v>26</v>
      </c>
      <c r="H257" s="36">
        <v>7</v>
      </c>
      <c r="I257" s="36">
        <f t="shared" si="99"/>
        <v>33</v>
      </c>
      <c r="J257" s="36"/>
      <c r="K257" s="36"/>
      <c r="L257" s="36">
        <v>1</v>
      </c>
      <c r="M257" s="36">
        <v>2</v>
      </c>
      <c r="N257" s="36">
        <v>3</v>
      </c>
      <c r="O257" s="36"/>
      <c r="P257" s="36"/>
      <c r="Q257" s="36"/>
      <c r="R257" s="36">
        <v>1</v>
      </c>
      <c r="S257" s="36"/>
      <c r="T257" s="36">
        <v>10</v>
      </c>
      <c r="U257" s="36"/>
      <c r="V257" s="36">
        <f t="shared" si="100"/>
        <v>15</v>
      </c>
      <c r="W257" s="36">
        <f t="shared" si="101"/>
        <v>2</v>
      </c>
      <c r="X257" s="36">
        <f t="shared" si="102"/>
        <v>17</v>
      </c>
      <c r="Y257" s="20">
        <f t="shared" si="96"/>
        <v>11</v>
      </c>
      <c r="Z257" s="20">
        <f t="shared" si="97"/>
        <v>5</v>
      </c>
      <c r="AA257" s="104">
        <f t="shared" si="98"/>
        <v>16</v>
      </c>
    </row>
    <row r="258" spans="3:28" x14ac:dyDescent="0.4">
      <c r="C258" s="58">
        <v>15</v>
      </c>
      <c r="D258" s="6">
        <v>570423802</v>
      </c>
      <c r="E258" s="82" t="s">
        <v>255</v>
      </c>
      <c r="F258" s="20" t="s">
        <v>22</v>
      </c>
      <c r="G258" s="36">
        <v>23</v>
      </c>
      <c r="H258" s="36">
        <v>9</v>
      </c>
      <c r="I258" s="36">
        <f t="shared" si="99"/>
        <v>32</v>
      </c>
      <c r="J258" s="36"/>
      <c r="K258" s="36"/>
      <c r="L258" s="36">
        <v>2</v>
      </c>
      <c r="M258" s="36">
        <v>1</v>
      </c>
      <c r="N258" s="36">
        <v>3</v>
      </c>
      <c r="O258" s="36"/>
      <c r="P258" s="36">
        <v>1</v>
      </c>
      <c r="Q258" s="36"/>
      <c r="R258" s="36"/>
      <c r="S258" s="36"/>
      <c r="T258" s="36">
        <v>9</v>
      </c>
      <c r="U258" s="36">
        <v>3</v>
      </c>
      <c r="V258" s="36">
        <f t="shared" si="100"/>
        <v>14</v>
      </c>
      <c r="W258" s="36">
        <f t="shared" si="101"/>
        <v>4</v>
      </c>
      <c r="X258" s="36">
        <f t="shared" si="102"/>
        <v>18</v>
      </c>
      <c r="Y258" s="20">
        <f t="shared" si="96"/>
        <v>10</v>
      </c>
      <c r="Z258" s="20">
        <f t="shared" si="97"/>
        <v>5</v>
      </c>
      <c r="AA258" s="104">
        <f t="shared" si="98"/>
        <v>15</v>
      </c>
    </row>
    <row r="259" spans="3:28" x14ac:dyDescent="0.4">
      <c r="C259" s="58">
        <v>16</v>
      </c>
      <c r="D259" s="6">
        <v>570425301</v>
      </c>
      <c r="E259" s="82" t="s">
        <v>256</v>
      </c>
      <c r="F259" s="20" t="s">
        <v>22</v>
      </c>
      <c r="G259" s="36"/>
      <c r="H259" s="36">
        <v>20</v>
      </c>
      <c r="I259" s="36">
        <f t="shared" si="99"/>
        <v>20</v>
      </c>
      <c r="J259" s="36"/>
      <c r="K259" s="36"/>
      <c r="L259" s="36"/>
      <c r="M259" s="36"/>
      <c r="N259" s="36"/>
      <c r="O259" s="36">
        <v>1</v>
      </c>
      <c r="P259" s="36"/>
      <c r="Q259" s="36"/>
      <c r="R259" s="36"/>
      <c r="S259" s="36">
        <v>1</v>
      </c>
      <c r="T259" s="36"/>
      <c r="U259" s="36">
        <v>5</v>
      </c>
      <c r="V259" s="36"/>
      <c r="W259" s="36">
        <f t="shared" si="101"/>
        <v>7</v>
      </c>
      <c r="X259" s="36">
        <f t="shared" si="102"/>
        <v>7</v>
      </c>
      <c r="Y259" s="20"/>
      <c r="Z259" s="20">
        <f t="shared" si="97"/>
        <v>13</v>
      </c>
      <c r="AA259" s="104">
        <f t="shared" si="98"/>
        <v>13</v>
      </c>
    </row>
    <row r="260" spans="3:28" x14ac:dyDescent="0.4">
      <c r="C260" s="71">
        <v>17</v>
      </c>
      <c r="D260" s="7">
        <v>570429401</v>
      </c>
      <c r="E260" s="85" t="s">
        <v>257</v>
      </c>
      <c r="F260" s="39" t="s">
        <v>22</v>
      </c>
      <c r="G260" s="41">
        <v>9</v>
      </c>
      <c r="H260" s="41">
        <v>12</v>
      </c>
      <c r="I260" s="41">
        <f t="shared" si="99"/>
        <v>21</v>
      </c>
      <c r="J260" s="41"/>
      <c r="K260" s="41"/>
      <c r="L260" s="41"/>
      <c r="M260" s="41">
        <v>1</v>
      </c>
      <c r="N260" s="41"/>
      <c r="O260" s="41"/>
      <c r="P260" s="41">
        <v>2</v>
      </c>
      <c r="Q260" s="41"/>
      <c r="R260" s="41"/>
      <c r="S260" s="41"/>
      <c r="T260" s="41">
        <v>1</v>
      </c>
      <c r="U260" s="41">
        <v>1</v>
      </c>
      <c r="V260" s="41">
        <f t="shared" si="100"/>
        <v>1</v>
      </c>
      <c r="W260" s="41">
        <f t="shared" si="101"/>
        <v>2</v>
      </c>
      <c r="X260" s="41">
        <f t="shared" si="102"/>
        <v>3</v>
      </c>
      <c r="Y260" s="39">
        <f t="shared" si="96"/>
        <v>10</v>
      </c>
      <c r="Z260" s="39">
        <f t="shared" si="97"/>
        <v>10</v>
      </c>
      <c r="AA260" s="108">
        <f t="shared" si="98"/>
        <v>20</v>
      </c>
    </row>
    <row r="261" spans="3:28" x14ac:dyDescent="0.4">
      <c r="C261" s="102"/>
      <c r="D261" s="102"/>
      <c r="E261" s="187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</row>
    <row r="262" spans="3:28" x14ac:dyDescent="0.4">
      <c r="C262" s="255" t="s">
        <v>199</v>
      </c>
      <c r="D262" s="255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18"/>
    </row>
    <row r="263" spans="3:28" x14ac:dyDescent="0.4">
      <c r="C263" s="267" t="s">
        <v>108</v>
      </c>
      <c r="D263" s="267"/>
      <c r="E263" s="267"/>
      <c r="F263" s="267"/>
      <c r="G263" s="267"/>
      <c r="H263" s="267"/>
      <c r="I263" s="267"/>
      <c r="J263" s="267"/>
      <c r="K263" s="267"/>
      <c r="L263" s="267"/>
      <c r="M263" s="267"/>
      <c r="N263" s="267"/>
      <c r="O263" s="267"/>
      <c r="P263" s="267"/>
      <c r="Q263" s="267"/>
      <c r="R263" s="267"/>
      <c r="S263" s="267"/>
      <c r="T263" s="267"/>
      <c r="U263" s="267"/>
      <c r="V263" s="267"/>
      <c r="W263" s="267"/>
      <c r="X263" s="267"/>
      <c r="Y263" s="267"/>
      <c r="Z263" s="267"/>
      <c r="AA263" s="267"/>
      <c r="AB263" s="19"/>
    </row>
    <row r="264" spans="3:28" x14ac:dyDescent="0.4">
      <c r="C264" s="264" t="s">
        <v>1</v>
      </c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6"/>
    </row>
    <row r="265" spans="3:28" x14ac:dyDescent="0.4">
      <c r="C265" s="251" t="s">
        <v>3</v>
      </c>
      <c r="D265" s="257" t="s">
        <v>4</v>
      </c>
      <c r="E265" s="251" t="s">
        <v>5</v>
      </c>
      <c r="F265" s="251" t="s">
        <v>6</v>
      </c>
      <c r="G265" s="258" t="s">
        <v>7</v>
      </c>
      <c r="H265" s="259"/>
      <c r="I265" s="260"/>
      <c r="J265" s="264" t="s">
        <v>8</v>
      </c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6"/>
      <c r="Y265" s="258" t="s">
        <v>9</v>
      </c>
      <c r="Z265" s="259"/>
      <c r="AA265" s="260"/>
    </row>
    <row r="266" spans="3:28" x14ac:dyDescent="0.4">
      <c r="C266" s="251"/>
      <c r="D266" s="257"/>
      <c r="E266" s="251"/>
      <c r="F266" s="251"/>
      <c r="G266" s="261"/>
      <c r="H266" s="262"/>
      <c r="I266" s="263"/>
      <c r="J266" s="251" t="s">
        <v>13</v>
      </c>
      <c r="K266" s="251"/>
      <c r="L266" s="251" t="s">
        <v>14</v>
      </c>
      <c r="M266" s="251"/>
      <c r="N266" s="251" t="s">
        <v>174</v>
      </c>
      <c r="O266" s="251"/>
      <c r="P266" s="251" t="s">
        <v>175</v>
      </c>
      <c r="Q266" s="251"/>
      <c r="R266" s="251" t="s">
        <v>94</v>
      </c>
      <c r="S266" s="251"/>
      <c r="T266" s="251" t="s">
        <v>95</v>
      </c>
      <c r="U266" s="251"/>
      <c r="V266" s="252" t="s">
        <v>12</v>
      </c>
      <c r="W266" s="253"/>
      <c r="X266" s="254"/>
      <c r="Y266" s="261"/>
      <c r="Z266" s="262"/>
      <c r="AA266" s="263"/>
    </row>
    <row r="267" spans="3:28" x14ac:dyDescent="0.4">
      <c r="C267" s="251"/>
      <c r="D267" s="257"/>
      <c r="E267" s="251"/>
      <c r="F267" s="251"/>
      <c r="G267" s="136" t="s">
        <v>10</v>
      </c>
      <c r="H267" s="136" t="s">
        <v>11</v>
      </c>
      <c r="I267" s="136" t="s">
        <v>12</v>
      </c>
      <c r="J267" s="136" t="s">
        <v>10</v>
      </c>
      <c r="K267" s="136" t="s">
        <v>11</v>
      </c>
      <c r="L267" s="136" t="s">
        <v>10</v>
      </c>
      <c r="M267" s="136" t="s">
        <v>11</v>
      </c>
      <c r="N267" s="136" t="s">
        <v>10</v>
      </c>
      <c r="O267" s="136" t="s">
        <v>11</v>
      </c>
      <c r="P267" s="136" t="s">
        <v>10</v>
      </c>
      <c r="Q267" s="136" t="s">
        <v>11</v>
      </c>
      <c r="R267" s="136" t="s">
        <v>10</v>
      </c>
      <c r="S267" s="136" t="s">
        <v>11</v>
      </c>
      <c r="T267" s="136" t="s">
        <v>10</v>
      </c>
      <c r="U267" s="136" t="s">
        <v>11</v>
      </c>
      <c r="V267" s="136" t="s">
        <v>10</v>
      </c>
      <c r="W267" s="136" t="s">
        <v>11</v>
      </c>
      <c r="X267" s="136" t="s">
        <v>12</v>
      </c>
      <c r="Y267" s="136" t="s">
        <v>10</v>
      </c>
      <c r="Z267" s="136" t="s">
        <v>11</v>
      </c>
      <c r="AA267" s="136" t="s">
        <v>12</v>
      </c>
    </row>
    <row r="268" spans="3:28" s="89" customFormat="1" x14ac:dyDescent="0.4">
      <c r="C268" s="58"/>
      <c r="D268" s="147" t="s">
        <v>15</v>
      </c>
      <c r="E268" s="147"/>
      <c r="F268" s="6"/>
      <c r="G268" s="36"/>
      <c r="H268" s="36"/>
      <c r="I268" s="36"/>
      <c r="J268" s="13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148"/>
    </row>
    <row r="269" spans="3:28" x14ac:dyDescent="0.4">
      <c r="C269" s="58"/>
      <c r="D269" s="147" t="s">
        <v>149</v>
      </c>
      <c r="E269" s="147"/>
      <c r="F269" s="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20"/>
      <c r="Z269" s="20"/>
      <c r="AA269" s="104"/>
    </row>
    <row r="270" spans="3:28" x14ac:dyDescent="0.4">
      <c r="C270" s="70">
        <v>18</v>
      </c>
      <c r="D270" s="27">
        <v>570429501</v>
      </c>
      <c r="E270" s="84" t="s">
        <v>258</v>
      </c>
      <c r="F270" s="20" t="s">
        <v>22</v>
      </c>
      <c r="G270" s="20">
        <v>42</v>
      </c>
      <c r="H270" s="20">
        <v>10</v>
      </c>
      <c r="I270" s="20">
        <f t="shared" si="99"/>
        <v>52</v>
      </c>
      <c r="J270" s="20"/>
      <c r="K270" s="20"/>
      <c r="L270" s="20"/>
      <c r="M270" s="20"/>
      <c r="N270" s="20">
        <v>1</v>
      </c>
      <c r="O270" s="20"/>
      <c r="P270" s="20"/>
      <c r="Q270" s="20">
        <v>1</v>
      </c>
      <c r="R270" s="20">
        <v>1</v>
      </c>
      <c r="S270" s="20"/>
      <c r="T270" s="20">
        <v>10</v>
      </c>
      <c r="U270" s="20">
        <v>3</v>
      </c>
      <c r="V270" s="20">
        <f t="shared" si="100"/>
        <v>12</v>
      </c>
      <c r="W270" s="20">
        <f t="shared" si="101"/>
        <v>3</v>
      </c>
      <c r="X270" s="20">
        <f t="shared" si="102"/>
        <v>15</v>
      </c>
      <c r="Y270" s="20">
        <f t="shared" si="96"/>
        <v>30</v>
      </c>
      <c r="Z270" s="20">
        <f t="shared" si="97"/>
        <v>8</v>
      </c>
      <c r="AA270" s="104">
        <f t="shared" si="98"/>
        <v>38</v>
      </c>
    </row>
    <row r="271" spans="3:28" x14ac:dyDescent="0.4">
      <c r="C271" s="58">
        <v>19</v>
      </c>
      <c r="D271" s="6">
        <v>570429701</v>
      </c>
      <c r="E271" s="82" t="s">
        <v>259</v>
      </c>
      <c r="F271" s="20" t="s">
        <v>22</v>
      </c>
      <c r="G271" s="36">
        <v>16</v>
      </c>
      <c r="H271" s="36">
        <v>4</v>
      </c>
      <c r="I271" s="36">
        <f t="shared" si="99"/>
        <v>20</v>
      </c>
      <c r="J271" s="36"/>
      <c r="K271" s="36"/>
      <c r="L271" s="36">
        <v>1</v>
      </c>
      <c r="M271" s="36"/>
      <c r="N271" s="36"/>
      <c r="O271" s="36"/>
      <c r="P271" s="36"/>
      <c r="Q271" s="36"/>
      <c r="R271" s="36"/>
      <c r="S271" s="36"/>
      <c r="T271" s="36">
        <v>3</v>
      </c>
      <c r="U271" s="36"/>
      <c r="V271" s="36">
        <f t="shared" ref="V271:V273" si="103">SUM(J271,L271,N271,R271,T271)</f>
        <v>4</v>
      </c>
      <c r="W271" s="36"/>
      <c r="X271" s="36">
        <f t="shared" ref="X271:X275" si="104">SUM(V271,W271)</f>
        <v>4</v>
      </c>
      <c r="Y271" s="20">
        <f t="shared" si="96"/>
        <v>12</v>
      </c>
      <c r="Z271" s="20">
        <f t="shared" si="97"/>
        <v>4</v>
      </c>
      <c r="AA271" s="104">
        <f t="shared" si="98"/>
        <v>16</v>
      </c>
    </row>
    <row r="272" spans="3:28" x14ac:dyDescent="0.4">
      <c r="C272" s="58">
        <v>20</v>
      </c>
      <c r="D272" s="6">
        <v>570427901</v>
      </c>
      <c r="E272" s="82" t="s">
        <v>110</v>
      </c>
      <c r="F272" s="20" t="s">
        <v>23</v>
      </c>
      <c r="G272" s="36">
        <v>6</v>
      </c>
      <c r="H272" s="36">
        <v>43</v>
      </c>
      <c r="I272" s="36">
        <f>SUM(G272:H272)</f>
        <v>49</v>
      </c>
      <c r="J272" s="36"/>
      <c r="K272" s="36"/>
      <c r="L272" s="36"/>
      <c r="M272" s="36"/>
      <c r="N272" s="36"/>
      <c r="O272" s="36">
        <v>1</v>
      </c>
      <c r="P272" s="36"/>
      <c r="Q272" s="36"/>
      <c r="R272" s="36">
        <v>1</v>
      </c>
      <c r="S272" s="36"/>
      <c r="T272" s="36"/>
      <c r="U272" s="36">
        <v>8</v>
      </c>
      <c r="V272" s="36">
        <f t="shared" si="103"/>
        <v>1</v>
      </c>
      <c r="W272" s="36">
        <f t="shared" ref="W272:W275" si="105">SUM(K272,M272,O272,S272,U272)</f>
        <v>9</v>
      </c>
      <c r="X272" s="36">
        <f t="shared" si="104"/>
        <v>10</v>
      </c>
      <c r="Y272" s="20">
        <f t="shared" si="96"/>
        <v>5</v>
      </c>
      <c r="Z272" s="20">
        <f t="shared" si="97"/>
        <v>34</v>
      </c>
      <c r="AA272" s="104">
        <f t="shared" si="98"/>
        <v>39</v>
      </c>
    </row>
    <row r="273" spans="3:27" x14ac:dyDescent="0.4">
      <c r="C273" s="58">
        <v>21</v>
      </c>
      <c r="D273" s="6">
        <v>570427902</v>
      </c>
      <c r="E273" s="82" t="s">
        <v>110</v>
      </c>
      <c r="F273" s="20" t="s">
        <v>23</v>
      </c>
      <c r="G273" s="36">
        <v>4</v>
      </c>
      <c r="H273" s="36">
        <v>41</v>
      </c>
      <c r="I273" s="36">
        <f>SUM(G273:H273)</f>
        <v>45</v>
      </c>
      <c r="J273" s="36"/>
      <c r="K273" s="36"/>
      <c r="L273" s="36"/>
      <c r="M273" s="36"/>
      <c r="N273" s="36"/>
      <c r="O273" s="36"/>
      <c r="P273" s="36"/>
      <c r="Q273" s="36"/>
      <c r="R273" s="36">
        <v>1</v>
      </c>
      <c r="S273" s="36"/>
      <c r="T273" s="36">
        <v>1</v>
      </c>
      <c r="U273" s="36">
        <v>9</v>
      </c>
      <c r="V273" s="36">
        <f t="shared" si="103"/>
        <v>2</v>
      </c>
      <c r="W273" s="36">
        <f t="shared" si="105"/>
        <v>9</v>
      </c>
      <c r="X273" s="36">
        <f t="shared" si="104"/>
        <v>11</v>
      </c>
      <c r="Y273" s="20">
        <f t="shared" si="96"/>
        <v>2</v>
      </c>
      <c r="Z273" s="20">
        <f t="shared" si="97"/>
        <v>32</v>
      </c>
      <c r="AA273" s="104">
        <f t="shared" si="98"/>
        <v>34</v>
      </c>
    </row>
    <row r="274" spans="3:27" x14ac:dyDescent="0.4">
      <c r="C274" s="58">
        <v>22</v>
      </c>
      <c r="D274" s="6">
        <v>570427903</v>
      </c>
      <c r="E274" s="82" t="s">
        <v>110</v>
      </c>
      <c r="F274" s="20" t="s">
        <v>23</v>
      </c>
      <c r="G274" s="36">
        <v>2</v>
      </c>
      <c r="H274" s="36">
        <v>44</v>
      </c>
      <c r="I274" s="36">
        <f>SUM(G274:H274)</f>
        <v>46</v>
      </c>
      <c r="J274" s="36"/>
      <c r="K274" s="36"/>
      <c r="L274" s="36"/>
      <c r="M274" s="36">
        <v>3</v>
      </c>
      <c r="N274" s="36"/>
      <c r="O274" s="36"/>
      <c r="P274" s="36"/>
      <c r="Q274" s="36"/>
      <c r="R274" s="36"/>
      <c r="S274" s="36">
        <v>2</v>
      </c>
      <c r="T274" s="36"/>
      <c r="U274" s="36">
        <v>8</v>
      </c>
      <c r="V274" s="36"/>
      <c r="W274" s="36">
        <f t="shared" si="105"/>
        <v>13</v>
      </c>
      <c r="X274" s="36">
        <f t="shared" si="104"/>
        <v>13</v>
      </c>
      <c r="Y274" s="20">
        <f t="shared" si="96"/>
        <v>2</v>
      </c>
      <c r="Z274" s="20">
        <f t="shared" si="97"/>
        <v>31</v>
      </c>
      <c r="AA274" s="104">
        <f t="shared" si="98"/>
        <v>33</v>
      </c>
    </row>
    <row r="275" spans="3:27" x14ac:dyDescent="0.4">
      <c r="C275" s="120">
        <v>23</v>
      </c>
      <c r="D275" s="78">
        <v>570427904</v>
      </c>
      <c r="E275" s="128" t="s">
        <v>110</v>
      </c>
      <c r="F275" s="20" t="s">
        <v>23</v>
      </c>
      <c r="G275" s="41">
        <v>7</v>
      </c>
      <c r="H275" s="41">
        <v>38</v>
      </c>
      <c r="I275" s="41">
        <f>SUM(G275:H275)</f>
        <v>45</v>
      </c>
      <c r="J275" s="41"/>
      <c r="K275" s="41"/>
      <c r="L275" s="41"/>
      <c r="M275" s="41"/>
      <c r="N275" s="41"/>
      <c r="O275" s="41"/>
      <c r="P275" s="41"/>
      <c r="Q275" s="41"/>
      <c r="R275" s="41"/>
      <c r="S275" s="41">
        <v>2</v>
      </c>
      <c r="T275" s="41"/>
      <c r="U275" s="41">
        <v>4</v>
      </c>
      <c r="V275" s="36"/>
      <c r="W275" s="36">
        <f t="shared" si="105"/>
        <v>6</v>
      </c>
      <c r="X275" s="36">
        <f t="shared" si="104"/>
        <v>6</v>
      </c>
      <c r="Y275" s="39">
        <f t="shared" si="96"/>
        <v>7</v>
      </c>
      <c r="Z275" s="39">
        <f t="shared" si="97"/>
        <v>32</v>
      </c>
      <c r="AA275" s="108">
        <f t="shared" si="98"/>
        <v>39</v>
      </c>
    </row>
    <row r="276" spans="3:27" x14ac:dyDescent="0.4">
      <c r="C276" s="79"/>
      <c r="D276" s="69"/>
      <c r="E276" s="68" t="s">
        <v>182</v>
      </c>
      <c r="F276" s="69"/>
      <c r="G276" s="34">
        <f>SUM(G255:G275)</f>
        <v>150</v>
      </c>
      <c r="H276" s="34">
        <f>SUM(H255:H275)</f>
        <v>257</v>
      </c>
      <c r="I276" s="34">
        <f>SUM(I255:I275)</f>
        <v>407</v>
      </c>
      <c r="J276" s="34"/>
      <c r="K276" s="34"/>
      <c r="L276" s="34">
        <f t="shared" ref="L276:AA276" si="106">SUM(L255:L275)</f>
        <v>4</v>
      </c>
      <c r="M276" s="34">
        <f t="shared" si="106"/>
        <v>7</v>
      </c>
      <c r="N276" s="34">
        <f t="shared" si="106"/>
        <v>7</v>
      </c>
      <c r="O276" s="34">
        <f t="shared" si="106"/>
        <v>4</v>
      </c>
      <c r="P276" s="34">
        <f t="shared" si="106"/>
        <v>3</v>
      </c>
      <c r="Q276" s="34">
        <f t="shared" si="106"/>
        <v>2</v>
      </c>
      <c r="R276" s="34">
        <f t="shared" si="106"/>
        <v>5</v>
      </c>
      <c r="S276" s="34">
        <f t="shared" si="106"/>
        <v>9</v>
      </c>
      <c r="T276" s="34">
        <f t="shared" si="106"/>
        <v>39</v>
      </c>
      <c r="U276" s="34">
        <f t="shared" si="106"/>
        <v>46</v>
      </c>
      <c r="V276" s="34">
        <f t="shared" si="106"/>
        <v>55</v>
      </c>
      <c r="W276" s="34">
        <f t="shared" si="106"/>
        <v>66</v>
      </c>
      <c r="X276" s="34">
        <f t="shared" si="106"/>
        <v>121</v>
      </c>
      <c r="Y276" s="34">
        <f t="shared" si="106"/>
        <v>98</v>
      </c>
      <c r="Z276" s="34">
        <f t="shared" si="106"/>
        <v>193</v>
      </c>
      <c r="AA276" s="109">
        <f t="shared" si="106"/>
        <v>291</v>
      </c>
    </row>
    <row r="277" spans="3:27" x14ac:dyDescent="0.4">
      <c r="C277" s="56"/>
      <c r="D277" s="195" t="s">
        <v>130</v>
      </c>
      <c r="E277" s="57"/>
      <c r="F277" s="36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55"/>
      <c r="Z277" s="55"/>
      <c r="AA277" s="103"/>
    </row>
    <row r="278" spans="3:27" x14ac:dyDescent="0.4">
      <c r="C278" s="58">
        <v>24</v>
      </c>
      <c r="D278" s="6">
        <v>560420401</v>
      </c>
      <c r="E278" s="4" t="s">
        <v>158</v>
      </c>
      <c r="F278" s="20" t="s">
        <v>22</v>
      </c>
      <c r="G278" s="36">
        <v>2</v>
      </c>
      <c r="H278" s="36">
        <v>6</v>
      </c>
      <c r="I278" s="36">
        <f>SUM(G278:H278)</f>
        <v>8</v>
      </c>
      <c r="J278" s="36"/>
      <c r="K278" s="36"/>
      <c r="L278" s="36"/>
      <c r="M278" s="36"/>
      <c r="N278" s="36"/>
      <c r="O278" s="36">
        <v>1</v>
      </c>
      <c r="P278" s="36"/>
      <c r="Q278" s="36"/>
      <c r="R278" s="36"/>
      <c r="S278" s="36"/>
      <c r="T278" s="36"/>
      <c r="U278" s="36"/>
      <c r="V278" s="36"/>
      <c r="W278" s="36">
        <f>K278+M278+O278+S278+U278</f>
        <v>1</v>
      </c>
      <c r="X278" s="36">
        <f>SUM(V278:W278)</f>
        <v>1</v>
      </c>
      <c r="Y278" s="20">
        <f>SUM(G278+P278-V278)</f>
        <v>2</v>
      </c>
      <c r="Z278" s="20">
        <f>SUM(H278+Q278-W278)</f>
        <v>5</v>
      </c>
      <c r="AA278" s="104">
        <f>SUM(Y278:Z278)</f>
        <v>7</v>
      </c>
    </row>
    <row r="279" spans="3:27" x14ac:dyDescent="0.4">
      <c r="C279" s="58">
        <v>25</v>
      </c>
      <c r="D279" s="6">
        <v>560420601</v>
      </c>
      <c r="E279" s="4" t="s">
        <v>260</v>
      </c>
      <c r="F279" s="20" t="s">
        <v>22</v>
      </c>
      <c r="G279" s="36">
        <v>6</v>
      </c>
      <c r="H279" s="36">
        <v>16</v>
      </c>
      <c r="I279" s="36">
        <f t="shared" ref="I279:I288" si="107">SUM(G279:H279)</f>
        <v>22</v>
      </c>
      <c r="J279" s="36"/>
      <c r="K279" s="36"/>
      <c r="L279" s="36">
        <v>1</v>
      </c>
      <c r="M279" s="36">
        <v>1</v>
      </c>
      <c r="N279" s="36"/>
      <c r="O279" s="36"/>
      <c r="P279" s="36">
        <v>1</v>
      </c>
      <c r="Q279" s="36">
        <v>2</v>
      </c>
      <c r="R279" s="36"/>
      <c r="S279" s="36"/>
      <c r="T279" s="36">
        <v>3</v>
      </c>
      <c r="U279" s="36">
        <v>3</v>
      </c>
      <c r="V279" s="36">
        <f t="shared" ref="V279:V288" si="108">J279+L279+N279+R279+T279</f>
        <v>4</v>
      </c>
      <c r="W279" s="36">
        <f t="shared" ref="W279:W288" si="109">K279+M279+O279+S279+U279</f>
        <v>4</v>
      </c>
      <c r="X279" s="36">
        <f t="shared" ref="X279:X288" si="110">SUM(V279:W279)</f>
        <v>8</v>
      </c>
      <c r="Y279" s="20">
        <f t="shared" ref="Y279:Y288" si="111">SUM(G279+P279-V279)</f>
        <v>3</v>
      </c>
      <c r="Z279" s="20">
        <f t="shared" ref="Z279:Z288" si="112">SUM(H279+Q279-W279)</f>
        <v>14</v>
      </c>
      <c r="AA279" s="104">
        <f t="shared" ref="AA279:AA288" si="113">SUM(Y279:Z279)</f>
        <v>17</v>
      </c>
    </row>
    <row r="280" spans="3:27" x14ac:dyDescent="0.4">
      <c r="C280" s="58">
        <v>26</v>
      </c>
      <c r="D280" s="6">
        <v>560423801</v>
      </c>
      <c r="E280" s="4" t="s">
        <v>255</v>
      </c>
      <c r="F280" s="20" t="s">
        <v>22</v>
      </c>
      <c r="G280" s="36">
        <v>23</v>
      </c>
      <c r="H280" s="36">
        <v>6</v>
      </c>
      <c r="I280" s="36">
        <f t="shared" si="107"/>
        <v>29</v>
      </c>
      <c r="J280" s="36"/>
      <c r="K280" s="36"/>
      <c r="L280" s="36">
        <v>1</v>
      </c>
      <c r="M280" s="36"/>
      <c r="N280" s="36"/>
      <c r="O280" s="36"/>
      <c r="P280" s="36"/>
      <c r="Q280" s="36"/>
      <c r="R280" s="36"/>
      <c r="S280" s="36"/>
      <c r="T280" s="36">
        <v>11</v>
      </c>
      <c r="U280" s="36">
        <v>2</v>
      </c>
      <c r="V280" s="36">
        <f t="shared" si="108"/>
        <v>12</v>
      </c>
      <c r="W280" s="36">
        <f t="shared" si="109"/>
        <v>2</v>
      </c>
      <c r="X280" s="36">
        <f t="shared" si="110"/>
        <v>14</v>
      </c>
      <c r="Y280" s="20">
        <f t="shared" si="111"/>
        <v>11</v>
      </c>
      <c r="Z280" s="20">
        <f t="shared" si="112"/>
        <v>4</v>
      </c>
      <c r="AA280" s="104">
        <f t="shared" si="113"/>
        <v>15</v>
      </c>
    </row>
    <row r="281" spans="3:27" x14ac:dyDescent="0.4">
      <c r="C281" s="58">
        <v>27</v>
      </c>
      <c r="D281" s="6">
        <v>560423802</v>
      </c>
      <c r="E281" s="4" t="s">
        <v>255</v>
      </c>
      <c r="F281" s="20" t="s">
        <v>22</v>
      </c>
      <c r="G281" s="36">
        <v>21</v>
      </c>
      <c r="H281" s="36">
        <v>10</v>
      </c>
      <c r="I281" s="36">
        <f t="shared" si="107"/>
        <v>31</v>
      </c>
      <c r="J281" s="36"/>
      <c r="K281" s="36"/>
      <c r="L281" s="36"/>
      <c r="M281" s="36"/>
      <c r="N281" s="36">
        <v>7</v>
      </c>
      <c r="O281" s="36">
        <v>4</v>
      </c>
      <c r="P281" s="36"/>
      <c r="Q281" s="36"/>
      <c r="R281" s="36">
        <v>1</v>
      </c>
      <c r="S281" s="36"/>
      <c r="T281" s="36">
        <v>7</v>
      </c>
      <c r="U281" s="36"/>
      <c r="V281" s="36">
        <f t="shared" si="108"/>
        <v>15</v>
      </c>
      <c r="W281" s="36">
        <f t="shared" si="109"/>
        <v>4</v>
      </c>
      <c r="X281" s="36">
        <f t="shared" si="110"/>
        <v>19</v>
      </c>
      <c r="Y281" s="20">
        <f t="shared" si="111"/>
        <v>6</v>
      </c>
      <c r="Z281" s="20">
        <f t="shared" si="112"/>
        <v>6</v>
      </c>
      <c r="AA281" s="104">
        <f t="shared" si="113"/>
        <v>12</v>
      </c>
    </row>
    <row r="282" spans="3:27" x14ac:dyDescent="0.4">
      <c r="C282" s="58">
        <v>28</v>
      </c>
      <c r="D282" s="6">
        <v>560427401</v>
      </c>
      <c r="E282" s="4" t="s">
        <v>256</v>
      </c>
      <c r="F282" s="36" t="s">
        <v>22</v>
      </c>
      <c r="G282" s="36">
        <v>4</v>
      </c>
      <c r="H282" s="36">
        <v>17</v>
      </c>
      <c r="I282" s="36">
        <f t="shared" si="107"/>
        <v>21</v>
      </c>
      <c r="J282" s="36"/>
      <c r="K282" s="36"/>
      <c r="L282" s="36"/>
      <c r="M282" s="36"/>
      <c r="N282" s="36"/>
      <c r="O282" s="36"/>
      <c r="P282" s="36"/>
      <c r="Q282" s="36"/>
      <c r="R282" s="36"/>
      <c r="S282" s="36">
        <v>1</v>
      </c>
      <c r="T282" s="36">
        <v>1</v>
      </c>
      <c r="U282" s="36">
        <v>4</v>
      </c>
      <c r="V282" s="36">
        <f t="shared" si="108"/>
        <v>1</v>
      </c>
      <c r="W282" s="36">
        <f t="shared" si="109"/>
        <v>5</v>
      </c>
      <c r="X282" s="36">
        <f t="shared" si="110"/>
        <v>6</v>
      </c>
      <c r="Y282" s="36">
        <f t="shared" si="111"/>
        <v>3</v>
      </c>
      <c r="Z282" s="36">
        <f t="shared" si="112"/>
        <v>12</v>
      </c>
      <c r="AA282" s="105">
        <f t="shared" si="113"/>
        <v>15</v>
      </c>
    </row>
    <row r="283" spans="3:27" x14ac:dyDescent="0.4">
      <c r="C283" s="70">
        <v>29</v>
      </c>
      <c r="D283" s="27">
        <v>560429401</v>
      </c>
      <c r="E283" s="5" t="s">
        <v>257</v>
      </c>
      <c r="F283" s="20" t="s">
        <v>22</v>
      </c>
      <c r="G283" s="20">
        <v>11</v>
      </c>
      <c r="H283" s="20">
        <v>26</v>
      </c>
      <c r="I283" s="20">
        <f>SUM(G283:H283)</f>
        <v>37</v>
      </c>
      <c r="J283" s="20"/>
      <c r="K283" s="20">
        <v>1</v>
      </c>
      <c r="L283" s="20"/>
      <c r="M283" s="20"/>
      <c r="N283" s="20"/>
      <c r="O283" s="20"/>
      <c r="P283" s="20">
        <v>1</v>
      </c>
      <c r="Q283" s="20">
        <v>2</v>
      </c>
      <c r="R283" s="20"/>
      <c r="S283" s="20"/>
      <c r="T283" s="20">
        <v>4</v>
      </c>
      <c r="U283" s="20">
        <v>3</v>
      </c>
      <c r="V283" s="20">
        <f>J283+L283+N283+R283+T283</f>
        <v>4</v>
      </c>
      <c r="W283" s="20">
        <f>K283+M283+O283+S283+U283</f>
        <v>4</v>
      </c>
      <c r="X283" s="20">
        <f>SUM(V283:W283)</f>
        <v>8</v>
      </c>
      <c r="Y283" s="20">
        <f>SUM(G283+P283-V283)</f>
        <v>8</v>
      </c>
      <c r="Z283" s="20">
        <f>SUM(H283+Q283-W283)</f>
        <v>24</v>
      </c>
      <c r="AA283" s="104">
        <f>SUM(Y283:Z283)</f>
        <v>32</v>
      </c>
    </row>
    <row r="284" spans="3:27" x14ac:dyDescent="0.4">
      <c r="C284" s="58">
        <v>30</v>
      </c>
      <c r="D284" s="6">
        <v>560429501</v>
      </c>
      <c r="E284" s="4" t="s">
        <v>258</v>
      </c>
      <c r="F284" s="20" t="s">
        <v>22</v>
      </c>
      <c r="G284" s="36">
        <v>35</v>
      </c>
      <c r="H284" s="36">
        <v>13</v>
      </c>
      <c r="I284" s="36">
        <f>SUM(G284:H284)</f>
        <v>48</v>
      </c>
      <c r="J284" s="36"/>
      <c r="K284" s="36"/>
      <c r="L284" s="36">
        <v>1</v>
      </c>
      <c r="M284" s="36"/>
      <c r="N284" s="36"/>
      <c r="O284" s="36"/>
      <c r="P284" s="36"/>
      <c r="Q284" s="36">
        <v>1</v>
      </c>
      <c r="R284" s="36"/>
      <c r="S284" s="36"/>
      <c r="T284" s="36">
        <v>11</v>
      </c>
      <c r="U284" s="36">
        <v>1</v>
      </c>
      <c r="V284" s="36">
        <f>J284+L284+N284+R284+T284</f>
        <v>12</v>
      </c>
      <c r="W284" s="36">
        <f>K284+M284+O284+S284+U284</f>
        <v>1</v>
      </c>
      <c r="X284" s="36">
        <f>SUM(V284:W284)</f>
        <v>13</v>
      </c>
      <c r="Y284" s="20">
        <f>SUM(G284+P284-V284)</f>
        <v>23</v>
      </c>
      <c r="Z284" s="20">
        <f>SUM(H284+Q284-W284)</f>
        <v>13</v>
      </c>
      <c r="AA284" s="104">
        <f>SUM(Y284:Z284)</f>
        <v>36</v>
      </c>
    </row>
    <row r="285" spans="3:27" x14ac:dyDescent="0.4">
      <c r="C285" s="58">
        <v>31</v>
      </c>
      <c r="D285" s="6">
        <v>560429701</v>
      </c>
      <c r="E285" s="4" t="s">
        <v>259</v>
      </c>
      <c r="F285" s="20" t="s">
        <v>22</v>
      </c>
      <c r="G285" s="36">
        <v>10</v>
      </c>
      <c r="H285" s="36">
        <v>5</v>
      </c>
      <c r="I285" s="36">
        <f t="shared" si="107"/>
        <v>15</v>
      </c>
      <c r="J285" s="36"/>
      <c r="K285" s="36"/>
      <c r="L285" s="36">
        <v>3</v>
      </c>
      <c r="M285" s="36"/>
      <c r="N285" s="36">
        <v>2</v>
      </c>
      <c r="O285" s="36">
        <v>3</v>
      </c>
      <c r="P285" s="36"/>
      <c r="Q285" s="36">
        <v>1</v>
      </c>
      <c r="R285" s="36"/>
      <c r="S285" s="36"/>
      <c r="T285" s="36">
        <v>5</v>
      </c>
      <c r="U285" s="36">
        <v>1</v>
      </c>
      <c r="V285" s="36">
        <f t="shared" si="108"/>
        <v>10</v>
      </c>
      <c r="W285" s="36">
        <f t="shared" si="109"/>
        <v>4</v>
      </c>
      <c r="X285" s="36">
        <f t="shared" si="110"/>
        <v>14</v>
      </c>
      <c r="Y285" s="20"/>
      <c r="Z285" s="20">
        <f t="shared" si="112"/>
        <v>2</v>
      </c>
      <c r="AA285" s="104">
        <f t="shared" si="113"/>
        <v>2</v>
      </c>
    </row>
    <row r="286" spans="3:27" x14ac:dyDescent="0.4">
      <c r="C286" s="58">
        <v>32</v>
      </c>
      <c r="D286" s="6">
        <v>560427901</v>
      </c>
      <c r="E286" s="4" t="s">
        <v>110</v>
      </c>
      <c r="F286" s="20" t="s">
        <v>23</v>
      </c>
      <c r="G286" s="36">
        <v>3</v>
      </c>
      <c r="H286" s="36">
        <v>39</v>
      </c>
      <c r="I286" s="36">
        <f t="shared" si="107"/>
        <v>42</v>
      </c>
      <c r="J286" s="36"/>
      <c r="K286" s="36"/>
      <c r="L286" s="36"/>
      <c r="M286" s="36"/>
      <c r="N286" s="36"/>
      <c r="O286" s="36">
        <v>1</v>
      </c>
      <c r="P286" s="36"/>
      <c r="Q286" s="36"/>
      <c r="R286" s="36"/>
      <c r="S286" s="36">
        <v>1</v>
      </c>
      <c r="T286" s="36"/>
      <c r="U286" s="36">
        <v>2</v>
      </c>
      <c r="V286" s="36"/>
      <c r="W286" s="36">
        <f t="shared" si="109"/>
        <v>4</v>
      </c>
      <c r="X286" s="36">
        <f t="shared" si="110"/>
        <v>4</v>
      </c>
      <c r="Y286" s="20">
        <f t="shared" si="111"/>
        <v>3</v>
      </c>
      <c r="Z286" s="20">
        <f t="shared" si="112"/>
        <v>35</v>
      </c>
      <c r="AA286" s="104">
        <f t="shared" si="113"/>
        <v>38</v>
      </c>
    </row>
    <row r="287" spans="3:27" x14ac:dyDescent="0.4">
      <c r="C287" s="58">
        <v>33</v>
      </c>
      <c r="D287" s="6">
        <v>560427902</v>
      </c>
      <c r="E287" s="4" t="s">
        <v>110</v>
      </c>
      <c r="F287" s="20" t="s">
        <v>23</v>
      </c>
      <c r="G287" s="36">
        <v>2</v>
      </c>
      <c r="H287" s="36">
        <v>38</v>
      </c>
      <c r="I287" s="36">
        <f t="shared" si="107"/>
        <v>40</v>
      </c>
      <c r="J287" s="36"/>
      <c r="K287" s="36"/>
      <c r="L287" s="36"/>
      <c r="M287" s="36"/>
      <c r="N287" s="36"/>
      <c r="O287" s="36"/>
      <c r="P287" s="36"/>
      <c r="Q287" s="36"/>
      <c r="R287" s="36">
        <v>1</v>
      </c>
      <c r="S287" s="36">
        <v>2</v>
      </c>
      <c r="T287" s="36"/>
      <c r="U287" s="36">
        <v>6</v>
      </c>
      <c r="V287" s="36">
        <f t="shared" si="108"/>
        <v>1</v>
      </c>
      <c r="W287" s="36">
        <f t="shared" si="109"/>
        <v>8</v>
      </c>
      <c r="X287" s="36">
        <f t="shared" si="110"/>
        <v>9</v>
      </c>
      <c r="Y287" s="20">
        <f t="shared" si="111"/>
        <v>1</v>
      </c>
      <c r="Z287" s="20">
        <f t="shared" si="112"/>
        <v>30</v>
      </c>
      <c r="AA287" s="104">
        <f t="shared" si="113"/>
        <v>31</v>
      </c>
    </row>
    <row r="288" spans="3:27" x14ac:dyDescent="0.4">
      <c r="C288" s="120">
        <v>34</v>
      </c>
      <c r="D288" s="78">
        <v>560427903</v>
      </c>
      <c r="E288" s="121" t="s">
        <v>110</v>
      </c>
      <c r="F288" s="20" t="s">
        <v>23</v>
      </c>
      <c r="G288" s="41">
        <v>8</v>
      </c>
      <c r="H288" s="41">
        <v>34</v>
      </c>
      <c r="I288" s="41">
        <f t="shared" si="107"/>
        <v>42</v>
      </c>
      <c r="J288" s="41"/>
      <c r="K288" s="41"/>
      <c r="L288" s="41">
        <v>1</v>
      </c>
      <c r="M288" s="41">
        <v>1</v>
      </c>
      <c r="N288" s="41"/>
      <c r="O288" s="41"/>
      <c r="P288" s="41"/>
      <c r="Q288" s="41"/>
      <c r="R288" s="41"/>
      <c r="S288" s="41"/>
      <c r="T288" s="41">
        <v>2</v>
      </c>
      <c r="U288" s="41">
        <v>4</v>
      </c>
      <c r="V288" s="36">
        <f t="shared" si="108"/>
        <v>3</v>
      </c>
      <c r="W288" s="36">
        <f t="shared" si="109"/>
        <v>5</v>
      </c>
      <c r="X288" s="36">
        <f t="shared" si="110"/>
        <v>8</v>
      </c>
      <c r="Y288" s="20">
        <f t="shared" si="111"/>
        <v>5</v>
      </c>
      <c r="Z288" s="20">
        <f t="shared" si="112"/>
        <v>29</v>
      </c>
      <c r="AA288" s="104">
        <f t="shared" si="113"/>
        <v>34</v>
      </c>
    </row>
    <row r="289" spans="3:28" x14ac:dyDescent="0.4">
      <c r="C289" s="42"/>
      <c r="D289" s="43"/>
      <c r="E289" s="40" t="s">
        <v>183</v>
      </c>
      <c r="F289" s="34"/>
      <c r="G289" s="34">
        <f>SUM(G278:G288)</f>
        <v>125</v>
      </c>
      <c r="H289" s="34">
        <f t="shared" ref="H289:AA289" si="114">SUM(H278:H288)</f>
        <v>210</v>
      </c>
      <c r="I289" s="34">
        <f t="shared" si="114"/>
        <v>335</v>
      </c>
      <c r="J289" s="34"/>
      <c r="K289" s="34">
        <f t="shared" si="114"/>
        <v>1</v>
      </c>
      <c r="L289" s="34">
        <f t="shared" si="114"/>
        <v>7</v>
      </c>
      <c r="M289" s="34">
        <f t="shared" si="114"/>
        <v>2</v>
      </c>
      <c r="N289" s="34">
        <f t="shared" si="114"/>
        <v>9</v>
      </c>
      <c r="O289" s="34">
        <f t="shared" si="114"/>
        <v>9</v>
      </c>
      <c r="P289" s="34">
        <f t="shared" si="114"/>
        <v>2</v>
      </c>
      <c r="Q289" s="34">
        <f t="shared" si="114"/>
        <v>6</v>
      </c>
      <c r="R289" s="34">
        <f t="shared" si="114"/>
        <v>2</v>
      </c>
      <c r="S289" s="34">
        <f t="shared" si="114"/>
        <v>4</v>
      </c>
      <c r="T289" s="34">
        <f t="shared" si="114"/>
        <v>44</v>
      </c>
      <c r="U289" s="34">
        <f t="shared" si="114"/>
        <v>26</v>
      </c>
      <c r="V289" s="34">
        <f t="shared" si="114"/>
        <v>62</v>
      </c>
      <c r="W289" s="34">
        <f t="shared" si="114"/>
        <v>42</v>
      </c>
      <c r="X289" s="34">
        <f t="shared" si="114"/>
        <v>104</v>
      </c>
      <c r="Y289" s="34">
        <f t="shared" si="114"/>
        <v>65</v>
      </c>
      <c r="Z289" s="34">
        <f t="shared" si="114"/>
        <v>174</v>
      </c>
      <c r="AA289" s="109">
        <f t="shared" si="114"/>
        <v>239</v>
      </c>
    </row>
    <row r="290" spans="3:28" x14ac:dyDescent="0.4">
      <c r="C290" s="45"/>
      <c r="D290" s="93"/>
      <c r="E290" s="94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</row>
    <row r="291" spans="3:28" x14ac:dyDescent="0.4">
      <c r="C291" s="142"/>
      <c r="D291" s="46"/>
      <c r="E291" s="47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</row>
    <row r="292" spans="3:28" x14ac:dyDescent="0.4">
      <c r="C292" s="142"/>
      <c r="D292" s="46"/>
      <c r="E292" s="47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</row>
    <row r="293" spans="3:28" x14ac:dyDescent="0.4">
      <c r="C293" s="269" t="s">
        <v>199</v>
      </c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  <c r="AB293" s="18"/>
    </row>
    <row r="294" spans="3:28" x14ac:dyDescent="0.4">
      <c r="C294" s="267" t="s">
        <v>108</v>
      </c>
      <c r="D294" s="267"/>
      <c r="E294" s="267"/>
      <c r="F294" s="267"/>
      <c r="G294" s="267"/>
      <c r="H294" s="267"/>
      <c r="I294" s="267"/>
      <c r="J294" s="267"/>
      <c r="K294" s="267"/>
      <c r="L294" s="267"/>
      <c r="M294" s="267"/>
      <c r="N294" s="267"/>
      <c r="O294" s="267"/>
      <c r="P294" s="267"/>
      <c r="Q294" s="267"/>
      <c r="R294" s="267"/>
      <c r="S294" s="267"/>
      <c r="T294" s="267"/>
      <c r="U294" s="267"/>
      <c r="V294" s="267"/>
      <c r="W294" s="267"/>
      <c r="X294" s="267"/>
      <c r="Y294" s="267"/>
      <c r="Z294" s="267"/>
      <c r="AA294" s="267"/>
      <c r="AB294" s="19"/>
    </row>
    <row r="295" spans="3:28" x14ac:dyDescent="0.4">
      <c r="C295" s="264" t="s">
        <v>1</v>
      </c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  <c r="AA295" s="266"/>
    </row>
    <row r="296" spans="3:28" x14ac:dyDescent="0.4">
      <c r="C296" s="251" t="s">
        <v>3</v>
      </c>
      <c r="D296" s="257" t="s">
        <v>4</v>
      </c>
      <c r="E296" s="251" t="s">
        <v>5</v>
      </c>
      <c r="F296" s="251" t="s">
        <v>6</v>
      </c>
      <c r="G296" s="258" t="s">
        <v>7</v>
      </c>
      <c r="H296" s="259"/>
      <c r="I296" s="260"/>
      <c r="J296" s="264" t="s">
        <v>8</v>
      </c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6"/>
      <c r="Y296" s="258" t="s">
        <v>9</v>
      </c>
      <c r="Z296" s="259"/>
      <c r="AA296" s="260"/>
    </row>
    <row r="297" spans="3:28" x14ac:dyDescent="0.4">
      <c r="C297" s="251"/>
      <c r="D297" s="257"/>
      <c r="E297" s="251"/>
      <c r="F297" s="251"/>
      <c r="G297" s="261"/>
      <c r="H297" s="262"/>
      <c r="I297" s="263"/>
      <c r="J297" s="251" t="s">
        <v>13</v>
      </c>
      <c r="K297" s="251"/>
      <c r="L297" s="251" t="s">
        <v>14</v>
      </c>
      <c r="M297" s="251"/>
      <c r="N297" s="251" t="s">
        <v>174</v>
      </c>
      <c r="O297" s="251"/>
      <c r="P297" s="251" t="s">
        <v>175</v>
      </c>
      <c r="Q297" s="251"/>
      <c r="R297" s="251" t="s">
        <v>94</v>
      </c>
      <c r="S297" s="251"/>
      <c r="T297" s="251" t="s">
        <v>95</v>
      </c>
      <c r="U297" s="251"/>
      <c r="V297" s="252" t="s">
        <v>12</v>
      </c>
      <c r="W297" s="253"/>
      <c r="X297" s="254"/>
      <c r="Y297" s="261"/>
      <c r="Z297" s="262"/>
      <c r="AA297" s="263"/>
    </row>
    <row r="298" spans="3:28" x14ac:dyDescent="0.4">
      <c r="C298" s="251"/>
      <c r="D298" s="257"/>
      <c r="E298" s="251"/>
      <c r="F298" s="251"/>
      <c r="G298" s="136" t="s">
        <v>10</v>
      </c>
      <c r="H298" s="136" t="s">
        <v>11</v>
      </c>
      <c r="I298" s="136" t="s">
        <v>12</v>
      </c>
      <c r="J298" s="136" t="s">
        <v>10</v>
      </c>
      <c r="K298" s="136" t="s">
        <v>11</v>
      </c>
      <c r="L298" s="136" t="s">
        <v>10</v>
      </c>
      <c r="M298" s="136" t="s">
        <v>11</v>
      </c>
      <c r="N298" s="136" t="s">
        <v>10</v>
      </c>
      <c r="O298" s="136" t="s">
        <v>11</v>
      </c>
      <c r="P298" s="136" t="s">
        <v>10</v>
      </c>
      <c r="Q298" s="136" t="s">
        <v>11</v>
      </c>
      <c r="R298" s="136" t="s">
        <v>10</v>
      </c>
      <c r="S298" s="136" t="s">
        <v>11</v>
      </c>
      <c r="T298" s="136" t="s">
        <v>10</v>
      </c>
      <c r="U298" s="136" t="s">
        <v>11</v>
      </c>
      <c r="V298" s="136" t="s">
        <v>10</v>
      </c>
      <c r="W298" s="136" t="s">
        <v>11</v>
      </c>
      <c r="X298" s="136" t="s">
        <v>12</v>
      </c>
      <c r="Y298" s="136" t="s">
        <v>10</v>
      </c>
      <c r="Z298" s="136" t="s">
        <v>11</v>
      </c>
      <c r="AA298" s="136" t="s">
        <v>12</v>
      </c>
    </row>
    <row r="299" spans="3:28" s="89" customFormat="1" x14ac:dyDescent="0.4">
      <c r="C299" s="125"/>
      <c r="D299" s="145" t="s">
        <v>15</v>
      </c>
      <c r="E299" s="145"/>
      <c r="F299" s="100"/>
      <c r="G299" s="55"/>
      <c r="H299" s="55"/>
      <c r="I299" s="55"/>
      <c r="J299" s="129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46"/>
    </row>
    <row r="300" spans="3:28" x14ac:dyDescent="0.4">
      <c r="C300" s="26"/>
      <c r="D300" s="186" t="s">
        <v>119</v>
      </c>
      <c r="E300" s="22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104"/>
    </row>
    <row r="301" spans="3:28" x14ac:dyDescent="0.4">
      <c r="C301" s="26">
        <v>35</v>
      </c>
      <c r="D301" s="21">
        <v>550420401</v>
      </c>
      <c r="E301" s="22" t="s">
        <v>158</v>
      </c>
      <c r="F301" s="20" t="s">
        <v>22</v>
      </c>
      <c r="G301" s="20">
        <v>4</v>
      </c>
      <c r="H301" s="20">
        <v>7</v>
      </c>
      <c r="I301" s="20">
        <f t="shared" ref="I301:I306" si="115">SUM(G301:H301)</f>
        <v>11</v>
      </c>
      <c r="J301" s="20">
        <v>1</v>
      </c>
      <c r="K301" s="20">
        <v>4</v>
      </c>
      <c r="L301" s="20"/>
      <c r="M301" s="20"/>
      <c r="N301" s="20"/>
      <c r="O301" s="20">
        <v>1</v>
      </c>
      <c r="P301" s="20"/>
      <c r="Q301" s="20"/>
      <c r="R301" s="20"/>
      <c r="S301" s="20"/>
      <c r="T301" s="20">
        <v>2</v>
      </c>
      <c r="U301" s="20">
        <v>2</v>
      </c>
      <c r="V301" s="36">
        <f>J301+L301+N301+R301+T301</f>
        <v>3</v>
      </c>
      <c r="W301" s="36">
        <f>K301+M301+O301+S301+U301</f>
        <v>7</v>
      </c>
      <c r="X301" s="36">
        <f>SUM(V301:W301)</f>
        <v>10</v>
      </c>
      <c r="Y301" s="20">
        <f>SUM(G301+P301-V301)</f>
        <v>1</v>
      </c>
      <c r="Z301" s="20"/>
      <c r="AA301" s="104">
        <f>SUM(Y301:Z301)</f>
        <v>1</v>
      </c>
    </row>
    <row r="302" spans="3:28" x14ac:dyDescent="0.4">
      <c r="C302" s="26">
        <v>36</v>
      </c>
      <c r="D302" s="21">
        <v>550420601</v>
      </c>
      <c r="E302" s="22" t="s">
        <v>254</v>
      </c>
      <c r="F302" s="20" t="s">
        <v>22</v>
      </c>
      <c r="G302" s="20">
        <v>5</v>
      </c>
      <c r="H302" s="20">
        <v>15</v>
      </c>
      <c r="I302" s="20">
        <f t="shared" si="115"/>
        <v>20</v>
      </c>
      <c r="J302" s="20">
        <v>1</v>
      </c>
      <c r="K302" s="20">
        <v>10</v>
      </c>
      <c r="L302" s="20">
        <v>1</v>
      </c>
      <c r="M302" s="20"/>
      <c r="N302" s="20"/>
      <c r="O302" s="20">
        <v>1</v>
      </c>
      <c r="P302" s="20"/>
      <c r="Q302" s="20">
        <v>1</v>
      </c>
      <c r="R302" s="20"/>
      <c r="S302" s="20"/>
      <c r="T302" s="20">
        <v>3</v>
      </c>
      <c r="U302" s="20">
        <v>3</v>
      </c>
      <c r="V302" s="36">
        <f t="shared" ref="V302:V311" si="116">J302+L302+N302+R302+T302</f>
        <v>5</v>
      </c>
      <c r="W302" s="36">
        <f t="shared" ref="W302:W311" si="117">K302+M302+O302+S302+U302</f>
        <v>14</v>
      </c>
      <c r="X302" s="36">
        <f t="shared" ref="X302:X311" si="118">SUM(V302:W302)</f>
        <v>19</v>
      </c>
      <c r="Y302" s="20"/>
      <c r="Z302" s="20">
        <f t="shared" ref="Z302:Z303" si="119">SUM(H302+Q302-W302)</f>
        <v>2</v>
      </c>
      <c r="AA302" s="104">
        <f t="shared" ref="AA302:AA303" si="120">SUM(Y302:Z302)</f>
        <v>2</v>
      </c>
    </row>
    <row r="303" spans="3:28" x14ac:dyDescent="0.4">
      <c r="C303" s="26">
        <v>37</v>
      </c>
      <c r="D303" s="21">
        <v>550423801</v>
      </c>
      <c r="E303" s="22" t="s">
        <v>255</v>
      </c>
      <c r="F303" s="20" t="s">
        <v>22</v>
      </c>
      <c r="G303" s="20">
        <v>22</v>
      </c>
      <c r="H303" s="20">
        <v>12</v>
      </c>
      <c r="I303" s="20">
        <f t="shared" si="115"/>
        <v>34</v>
      </c>
      <c r="J303" s="20"/>
      <c r="K303" s="20"/>
      <c r="L303" s="20">
        <v>3</v>
      </c>
      <c r="M303" s="20"/>
      <c r="N303" s="20">
        <v>2</v>
      </c>
      <c r="O303" s="20">
        <v>9</v>
      </c>
      <c r="P303" s="20"/>
      <c r="Q303" s="20"/>
      <c r="R303" s="20"/>
      <c r="S303" s="20"/>
      <c r="T303" s="20">
        <v>2</v>
      </c>
      <c r="U303" s="20"/>
      <c r="V303" s="36">
        <f t="shared" si="116"/>
        <v>7</v>
      </c>
      <c r="W303" s="36">
        <f t="shared" si="117"/>
        <v>9</v>
      </c>
      <c r="X303" s="36">
        <f t="shared" si="118"/>
        <v>16</v>
      </c>
      <c r="Y303" s="20">
        <f t="shared" ref="Y303" si="121">SUM(G303+P303-V303)</f>
        <v>15</v>
      </c>
      <c r="Z303" s="20">
        <f t="shared" si="119"/>
        <v>3</v>
      </c>
      <c r="AA303" s="104">
        <f t="shared" si="120"/>
        <v>18</v>
      </c>
    </row>
    <row r="304" spans="3:28" x14ac:dyDescent="0.4">
      <c r="C304" s="26">
        <v>38</v>
      </c>
      <c r="D304" s="21">
        <v>550425201</v>
      </c>
      <c r="E304" s="22" t="s">
        <v>261</v>
      </c>
      <c r="F304" s="20" t="s">
        <v>22</v>
      </c>
      <c r="G304" s="20">
        <v>1</v>
      </c>
      <c r="H304" s="20">
        <v>3</v>
      </c>
      <c r="I304" s="20">
        <f t="shared" si="115"/>
        <v>4</v>
      </c>
      <c r="J304" s="20"/>
      <c r="K304" s="20">
        <v>2</v>
      </c>
      <c r="L304" s="20"/>
      <c r="M304" s="20"/>
      <c r="N304" s="20"/>
      <c r="O304" s="20"/>
      <c r="P304" s="20"/>
      <c r="Q304" s="20"/>
      <c r="R304" s="20"/>
      <c r="S304" s="20"/>
      <c r="T304" s="20">
        <v>1</v>
      </c>
      <c r="U304" s="20">
        <v>1</v>
      </c>
      <c r="V304" s="36">
        <f t="shared" si="116"/>
        <v>1</v>
      </c>
      <c r="W304" s="36">
        <f t="shared" si="117"/>
        <v>3</v>
      </c>
      <c r="X304" s="36">
        <f t="shared" si="118"/>
        <v>4</v>
      </c>
      <c r="Y304" s="20"/>
      <c r="Z304" s="20"/>
      <c r="AA304" s="104"/>
    </row>
    <row r="305" spans="3:27" x14ac:dyDescent="0.4">
      <c r="C305" s="26">
        <v>39</v>
      </c>
      <c r="D305" s="21">
        <v>550426201</v>
      </c>
      <c r="E305" s="22" t="s">
        <v>262</v>
      </c>
      <c r="F305" s="20" t="s">
        <v>22</v>
      </c>
      <c r="G305" s="20">
        <v>3</v>
      </c>
      <c r="H305" s="20">
        <v>11</v>
      </c>
      <c r="I305" s="20">
        <f t="shared" si="115"/>
        <v>14</v>
      </c>
      <c r="J305" s="20">
        <v>3</v>
      </c>
      <c r="K305" s="20">
        <v>9</v>
      </c>
      <c r="L305" s="20"/>
      <c r="M305" s="20"/>
      <c r="N305" s="20"/>
      <c r="O305" s="20"/>
      <c r="P305" s="20"/>
      <c r="Q305" s="20"/>
      <c r="R305" s="20"/>
      <c r="S305" s="20"/>
      <c r="T305" s="20"/>
      <c r="U305" s="20">
        <v>2</v>
      </c>
      <c r="V305" s="36">
        <f t="shared" si="116"/>
        <v>3</v>
      </c>
      <c r="W305" s="36">
        <f t="shared" si="117"/>
        <v>11</v>
      </c>
      <c r="X305" s="36">
        <f t="shared" si="118"/>
        <v>14</v>
      </c>
      <c r="Y305" s="20"/>
      <c r="Z305" s="20"/>
      <c r="AA305" s="104"/>
    </row>
    <row r="306" spans="3:27" x14ac:dyDescent="0.4">
      <c r="C306" s="28">
        <v>40</v>
      </c>
      <c r="D306" s="24">
        <v>550427401</v>
      </c>
      <c r="E306" s="29" t="s">
        <v>256</v>
      </c>
      <c r="F306" s="20" t="s">
        <v>22</v>
      </c>
      <c r="G306" s="36">
        <v>7</v>
      </c>
      <c r="H306" s="36">
        <v>22</v>
      </c>
      <c r="I306" s="36">
        <f t="shared" si="115"/>
        <v>29</v>
      </c>
      <c r="J306" s="36">
        <v>4</v>
      </c>
      <c r="K306" s="36">
        <v>18</v>
      </c>
      <c r="L306" s="36">
        <v>1</v>
      </c>
      <c r="M306" s="36">
        <v>1</v>
      </c>
      <c r="N306" s="36"/>
      <c r="O306" s="36"/>
      <c r="P306" s="36"/>
      <c r="Q306" s="36"/>
      <c r="R306" s="36"/>
      <c r="S306" s="36"/>
      <c r="T306" s="36">
        <v>2</v>
      </c>
      <c r="U306" s="36">
        <v>3</v>
      </c>
      <c r="V306" s="36">
        <f t="shared" si="116"/>
        <v>7</v>
      </c>
      <c r="W306" s="36">
        <f t="shared" si="117"/>
        <v>22</v>
      </c>
      <c r="X306" s="36">
        <f t="shared" si="118"/>
        <v>29</v>
      </c>
      <c r="Y306" s="20"/>
      <c r="Z306" s="20"/>
      <c r="AA306" s="104"/>
    </row>
    <row r="307" spans="3:27" x14ac:dyDescent="0.4">
      <c r="C307" s="26">
        <v>41</v>
      </c>
      <c r="D307" s="21">
        <v>550429401</v>
      </c>
      <c r="E307" s="22" t="s">
        <v>257</v>
      </c>
      <c r="F307" s="20" t="s">
        <v>22</v>
      </c>
      <c r="G307" s="20">
        <v>9</v>
      </c>
      <c r="H307" s="20">
        <v>22</v>
      </c>
      <c r="I307" s="20">
        <f>SUM(G307:H307)</f>
        <v>31</v>
      </c>
      <c r="J307" s="20">
        <v>5</v>
      </c>
      <c r="K307" s="20">
        <v>13</v>
      </c>
      <c r="L307" s="20">
        <v>1</v>
      </c>
      <c r="M307" s="20">
        <v>2</v>
      </c>
      <c r="N307" s="20"/>
      <c r="O307" s="20"/>
      <c r="P307" s="20"/>
      <c r="Q307" s="20"/>
      <c r="R307" s="20">
        <v>1</v>
      </c>
      <c r="S307" s="20"/>
      <c r="T307" s="20">
        <v>2</v>
      </c>
      <c r="U307" s="20">
        <v>7</v>
      </c>
      <c r="V307" s="36">
        <f t="shared" ref="V307:W309" si="122">J307+L307+N307+R307+T307</f>
        <v>9</v>
      </c>
      <c r="W307" s="36">
        <f t="shared" si="122"/>
        <v>22</v>
      </c>
      <c r="X307" s="36">
        <f>SUM(V307:W307)</f>
        <v>31</v>
      </c>
      <c r="Y307" s="20"/>
      <c r="Z307" s="20"/>
      <c r="AA307" s="104"/>
    </row>
    <row r="308" spans="3:27" x14ac:dyDescent="0.4">
      <c r="C308" s="26">
        <v>42</v>
      </c>
      <c r="D308" s="21">
        <v>550429501</v>
      </c>
      <c r="E308" s="22" t="s">
        <v>258</v>
      </c>
      <c r="F308" s="20" t="s">
        <v>22</v>
      </c>
      <c r="G308" s="20">
        <v>21</v>
      </c>
      <c r="H308" s="20">
        <v>10</v>
      </c>
      <c r="I308" s="20">
        <f>SUM(G308:H308)</f>
        <v>31</v>
      </c>
      <c r="J308" s="20">
        <v>8</v>
      </c>
      <c r="K308" s="20">
        <v>9</v>
      </c>
      <c r="L308" s="20"/>
      <c r="M308" s="20"/>
      <c r="N308" s="20"/>
      <c r="O308" s="20"/>
      <c r="P308" s="20"/>
      <c r="Q308" s="20"/>
      <c r="R308" s="20"/>
      <c r="S308" s="20"/>
      <c r="T308" s="20">
        <v>13</v>
      </c>
      <c r="U308" s="20">
        <v>1</v>
      </c>
      <c r="V308" s="36">
        <f t="shared" si="122"/>
        <v>21</v>
      </c>
      <c r="W308" s="36">
        <f t="shared" si="122"/>
        <v>10</v>
      </c>
      <c r="X308" s="36">
        <f>SUM(V308:W308)</f>
        <v>31</v>
      </c>
      <c r="Y308" s="20"/>
      <c r="Z308" s="20"/>
      <c r="AA308" s="104"/>
    </row>
    <row r="309" spans="3:27" x14ac:dyDescent="0.4">
      <c r="C309" s="28">
        <v>43</v>
      </c>
      <c r="D309" s="24">
        <v>550429701</v>
      </c>
      <c r="E309" s="29" t="s">
        <v>259</v>
      </c>
      <c r="F309" s="20" t="s">
        <v>22</v>
      </c>
      <c r="G309" s="36">
        <v>10</v>
      </c>
      <c r="H309" s="36">
        <v>7</v>
      </c>
      <c r="I309" s="36">
        <f>SUM(G309:H309)</f>
        <v>17</v>
      </c>
      <c r="J309" s="36"/>
      <c r="K309" s="36"/>
      <c r="L309" s="36">
        <v>2</v>
      </c>
      <c r="M309" s="36"/>
      <c r="N309" s="36">
        <v>1</v>
      </c>
      <c r="O309" s="36">
        <v>5</v>
      </c>
      <c r="P309" s="36"/>
      <c r="Q309" s="36"/>
      <c r="R309" s="36">
        <v>1</v>
      </c>
      <c r="S309" s="36"/>
      <c r="T309" s="36">
        <v>3</v>
      </c>
      <c r="U309" s="36"/>
      <c r="V309" s="41">
        <f t="shared" si="122"/>
        <v>7</v>
      </c>
      <c r="W309" s="41">
        <f t="shared" si="122"/>
        <v>5</v>
      </c>
      <c r="X309" s="41">
        <f>SUM(V309:W309)</f>
        <v>12</v>
      </c>
      <c r="Y309" s="36">
        <f t="shared" ref="Y309:Z309" si="123">SUM(G309+P309-V309)</f>
        <v>3</v>
      </c>
      <c r="Z309" s="36">
        <f t="shared" si="123"/>
        <v>2</v>
      </c>
      <c r="AA309" s="105">
        <f>SUM(Y309:Z309)</f>
        <v>5</v>
      </c>
    </row>
    <row r="310" spans="3:27" x14ac:dyDescent="0.4">
      <c r="C310" s="26">
        <v>44</v>
      </c>
      <c r="D310" s="21">
        <v>550427901</v>
      </c>
      <c r="E310" s="22" t="s">
        <v>110</v>
      </c>
      <c r="F310" s="20" t="s">
        <v>23</v>
      </c>
      <c r="G310" s="20">
        <v>6</v>
      </c>
      <c r="H310" s="20">
        <v>42</v>
      </c>
      <c r="I310" s="20">
        <f>SUM(G310:H310)</f>
        <v>48</v>
      </c>
      <c r="J310" s="20">
        <v>6</v>
      </c>
      <c r="K310" s="20">
        <v>41</v>
      </c>
      <c r="L310" s="20"/>
      <c r="M310" s="20"/>
      <c r="N310" s="20"/>
      <c r="O310" s="20"/>
      <c r="P310" s="20"/>
      <c r="Q310" s="20"/>
      <c r="R310" s="20"/>
      <c r="S310" s="20"/>
      <c r="T310" s="20"/>
      <c r="U310" s="20">
        <v>1</v>
      </c>
      <c r="V310" s="36">
        <f t="shared" si="116"/>
        <v>6</v>
      </c>
      <c r="W310" s="36">
        <f t="shared" si="117"/>
        <v>42</v>
      </c>
      <c r="X310" s="36">
        <f t="shared" si="118"/>
        <v>48</v>
      </c>
      <c r="Y310" s="20"/>
      <c r="Z310" s="20"/>
      <c r="AA310" s="104"/>
    </row>
    <row r="311" spans="3:27" x14ac:dyDescent="0.4">
      <c r="C311" s="32">
        <v>45</v>
      </c>
      <c r="D311" s="33">
        <v>550427902</v>
      </c>
      <c r="E311" s="92" t="s">
        <v>110</v>
      </c>
      <c r="F311" s="20" t="s">
        <v>23</v>
      </c>
      <c r="G311" s="20">
        <v>7</v>
      </c>
      <c r="H311" s="20">
        <v>37</v>
      </c>
      <c r="I311" s="20">
        <f>SUM(G311:H311)</f>
        <v>44</v>
      </c>
      <c r="J311" s="20">
        <v>7</v>
      </c>
      <c r="K311" s="20">
        <v>29</v>
      </c>
      <c r="L311" s="20"/>
      <c r="M311" s="20">
        <v>1</v>
      </c>
      <c r="N311" s="20"/>
      <c r="O311" s="20"/>
      <c r="P311" s="20"/>
      <c r="Q311" s="20"/>
      <c r="R311" s="20"/>
      <c r="S311" s="20"/>
      <c r="T311" s="20"/>
      <c r="U311" s="20">
        <v>7</v>
      </c>
      <c r="V311" s="36">
        <f t="shared" si="116"/>
        <v>7</v>
      </c>
      <c r="W311" s="36">
        <f t="shared" si="117"/>
        <v>37</v>
      </c>
      <c r="X311" s="36">
        <f t="shared" si="118"/>
        <v>44</v>
      </c>
      <c r="Y311" s="20"/>
      <c r="Z311" s="20"/>
      <c r="AA311" s="104"/>
    </row>
    <row r="312" spans="3:27" x14ac:dyDescent="0.4">
      <c r="C312" s="37"/>
      <c r="D312" s="39"/>
      <c r="E312" s="40" t="s">
        <v>184</v>
      </c>
      <c r="F312" s="34"/>
      <c r="G312" s="34">
        <f t="shared" ref="G312:AA312" si="124">SUM(G301:G311)</f>
        <v>95</v>
      </c>
      <c r="H312" s="34">
        <f t="shared" si="124"/>
        <v>188</v>
      </c>
      <c r="I312" s="34">
        <f t="shared" si="124"/>
        <v>283</v>
      </c>
      <c r="J312" s="34">
        <f t="shared" si="124"/>
        <v>35</v>
      </c>
      <c r="K312" s="34">
        <f t="shared" si="124"/>
        <v>135</v>
      </c>
      <c r="L312" s="34">
        <f t="shared" si="124"/>
        <v>8</v>
      </c>
      <c r="M312" s="34">
        <f t="shared" si="124"/>
        <v>4</v>
      </c>
      <c r="N312" s="34">
        <f t="shared" si="124"/>
        <v>3</v>
      </c>
      <c r="O312" s="34">
        <f t="shared" si="124"/>
        <v>16</v>
      </c>
      <c r="P312" s="34"/>
      <c r="Q312" s="34">
        <f t="shared" si="124"/>
        <v>1</v>
      </c>
      <c r="R312" s="34">
        <f t="shared" si="124"/>
        <v>2</v>
      </c>
      <c r="S312" s="34"/>
      <c r="T312" s="34">
        <f t="shared" si="124"/>
        <v>28</v>
      </c>
      <c r="U312" s="34">
        <f t="shared" si="124"/>
        <v>27</v>
      </c>
      <c r="V312" s="34">
        <f t="shared" si="124"/>
        <v>76</v>
      </c>
      <c r="W312" s="34">
        <f t="shared" si="124"/>
        <v>182</v>
      </c>
      <c r="X312" s="34">
        <f t="shared" si="124"/>
        <v>258</v>
      </c>
      <c r="Y312" s="34">
        <f t="shared" si="124"/>
        <v>19</v>
      </c>
      <c r="Z312" s="34">
        <f t="shared" si="124"/>
        <v>7</v>
      </c>
      <c r="AA312" s="109">
        <f t="shared" si="124"/>
        <v>26</v>
      </c>
    </row>
    <row r="313" spans="3:27" x14ac:dyDescent="0.4">
      <c r="C313" s="28"/>
      <c r="D313" s="24"/>
      <c r="E313" s="52" t="s">
        <v>17</v>
      </c>
      <c r="F313" s="34"/>
      <c r="G313" s="34">
        <f t="shared" ref="G313:AA313" si="125">G253+G276+G289+G312</f>
        <v>500</v>
      </c>
      <c r="H313" s="34">
        <f t="shared" si="125"/>
        <v>854</v>
      </c>
      <c r="I313" s="34">
        <f t="shared" si="125"/>
        <v>1354</v>
      </c>
      <c r="J313" s="34">
        <f t="shared" si="125"/>
        <v>35</v>
      </c>
      <c r="K313" s="34">
        <f t="shared" si="125"/>
        <v>136</v>
      </c>
      <c r="L313" s="34">
        <f t="shared" si="125"/>
        <v>22</v>
      </c>
      <c r="M313" s="34">
        <f t="shared" si="125"/>
        <v>17</v>
      </c>
      <c r="N313" s="34">
        <f t="shared" si="125"/>
        <v>21</v>
      </c>
      <c r="O313" s="34">
        <f t="shared" si="125"/>
        <v>30</v>
      </c>
      <c r="P313" s="34">
        <f t="shared" si="125"/>
        <v>8</v>
      </c>
      <c r="Q313" s="34">
        <f t="shared" si="125"/>
        <v>9</v>
      </c>
      <c r="R313" s="34">
        <f t="shared" si="125"/>
        <v>9</v>
      </c>
      <c r="S313" s="34">
        <f t="shared" si="125"/>
        <v>13</v>
      </c>
      <c r="T313" s="34">
        <f t="shared" si="125"/>
        <v>128</v>
      </c>
      <c r="U313" s="34">
        <f t="shared" si="125"/>
        <v>113</v>
      </c>
      <c r="V313" s="34">
        <f t="shared" si="125"/>
        <v>215</v>
      </c>
      <c r="W313" s="34">
        <f t="shared" si="125"/>
        <v>309</v>
      </c>
      <c r="X313" s="34">
        <f t="shared" si="125"/>
        <v>524</v>
      </c>
      <c r="Y313" s="34">
        <f t="shared" si="125"/>
        <v>293</v>
      </c>
      <c r="Z313" s="34">
        <f t="shared" si="125"/>
        <v>554</v>
      </c>
      <c r="AA313" s="109">
        <f t="shared" si="125"/>
        <v>847</v>
      </c>
    </row>
    <row r="314" spans="3:27" x14ac:dyDescent="0.4">
      <c r="C314" s="42"/>
      <c r="D314" s="43"/>
      <c r="E314" s="40" t="s">
        <v>288</v>
      </c>
      <c r="F314" s="34"/>
      <c r="G314" s="34">
        <f>SUM(G313)</f>
        <v>500</v>
      </c>
      <c r="H314" s="34">
        <f t="shared" ref="H314:AA314" si="126">SUM(H313)</f>
        <v>854</v>
      </c>
      <c r="I314" s="34">
        <f t="shared" si="126"/>
        <v>1354</v>
      </c>
      <c r="J314" s="34">
        <f t="shared" si="126"/>
        <v>35</v>
      </c>
      <c r="K314" s="34">
        <f t="shared" si="126"/>
        <v>136</v>
      </c>
      <c r="L314" s="34">
        <f t="shared" si="126"/>
        <v>22</v>
      </c>
      <c r="M314" s="34">
        <f t="shared" si="126"/>
        <v>17</v>
      </c>
      <c r="N314" s="34">
        <f t="shared" si="126"/>
        <v>21</v>
      </c>
      <c r="O314" s="34">
        <f t="shared" si="126"/>
        <v>30</v>
      </c>
      <c r="P314" s="34">
        <f t="shared" si="126"/>
        <v>8</v>
      </c>
      <c r="Q314" s="34">
        <f t="shared" si="126"/>
        <v>9</v>
      </c>
      <c r="R314" s="34">
        <f t="shared" si="126"/>
        <v>9</v>
      </c>
      <c r="S314" s="34">
        <f t="shared" si="126"/>
        <v>13</v>
      </c>
      <c r="T314" s="34">
        <f t="shared" si="126"/>
        <v>128</v>
      </c>
      <c r="U314" s="34">
        <f t="shared" si="126"/>
        <v>113</v>
      </c>
      <c r="V314" s="34">
        <f t="shared" si="126"/>
        <v>215</v>
      </c>
      <c r="W314" s="34">
        <f t="shared" si="126"/>
        <v>309</v>
      </c>
      <c r="X314" s="34">
        <f t="shared" si="126"/>
        <v>524</v>
      </c>
      <c r="Y314" s="34">
        <f t="shared" si="126"/>
        <v>293</v>
      </c>
      <c r="Z314" s="34">
        <f t="shared" si="126"/>
        <v>554</v>
      </c>
      <c r="AA314" s="109">
        <f t="shared" si="126"/>
        <v>847</v>
      </c>
    </row>
    <row r="315" spans="3:27" x14ac:dyDescent="0.4">
      <c r="C315" s="45"/>
      <c r="D315" s="93"/>
      <c r="E315" s="94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</row>
    <row r="316" spans="3:27" x14ac:dyDescent="0.4">
      <c r="C316" s="101"/>
      <c r="D316" s="101"/>
      <c r="E316" s="101"/>
      <c r="F316" s="101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</row>
    <row r="317" spans="3:27" x14ac:dyDescent="0.4">
      <c r="C317" s="101"/>
      <c r="D317" s="101"/>
      <c r="E317" s="101"/>
      <c r="F317" s="101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</row>
    <row r="318" spans="3:27" x14ac:dyDescent="0.4">
      <c r="C318" s="101"/>
      <c r="D318" s="101"/>
      <c r="E318" s="101"/>
      <c r="F318" s="101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</row>
    <row r="319" spans="3:27" x14ac:dyDescent="0.4">
      <c r="C319" s="101"/>
      <c r="D319" s="101"/>
      <c r="E319" s="101"/>
      <c r="F319" s="101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</row>
    <row r="320" spans="3:27" x14ac:dyDescent="0.4">
      <c r="C320" s="101"/>
      <c r="D320" s="101"/>
      <c r="E320" s="101"/>
      <c r="F320" s="101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</row>
    <row r="321" spans="3:28" x14ac:dyDescent="0.4">
      <c r="C321" s="101"/>
      <c r="D321" s="101"/>
      <c r="E321" s="101"/>
      <c r="F321" s="101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</row>
    <row r="322" spans="3:28" x14ac:dyDescent="0.4">
      <c r="C322" s="269" t="s">
        <v>199</v>
      </c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  <c r="AA322" s="269"/>
      <c r="AB322" s="18"/>
    </row>
    <row r="323" spans="3:28" x14ac:dyDescent="0.4">
      <c r="C323" s="267" t="s">
        <v>108</v>
      </c>
      <c r="D323" s="267"/>
      <c r="E323" s="267"/>
      <c r="F323" s="267"/>
      <c r="G323" s="267"/>
      <c r="H323" s="267"/>
      <c r="I323" s="267"/>
      <c r="J323" s="267"/>
      <c r="K323" s="267"/>
      <c r="L323" s="267"/>
      <c r="M323" s="267"/>
      <c r="N323" s="267"/>
      <c r="O323" s="267"/>
      <c r="P323" s="267"/>
      <c r="Q323" s="267"/>
      <c r="R323" s="267"/>
      <c r="S323" s="267"/>
      <c r="T323" s="267"/>
      <c r="U323" s="267"/>
      <c r="V323" s="267"/>
      <c r="W323" s="267"/>
      <c r="X323" s="267"/>
      <c r="Y323" s="267"/>
      <c r="Z323" s="267"/>
      <c r="AA323" s="267"/>
      <c r="AB323" s="19"/>
    </row>
    <row r="324" spans="3:28" x14ac:dyDescent="0.4">
      <c r="C324" s="264" t="s">
        <v>2</v>
      </c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  <c r="AA324" s="266"/>
    </row>
    <row r="325" spans="3:28" x14ac:dyDescent="0.4">
      <c r="C325" s="251" t="s">
        <v>3</v>
      </c>
      <c r="D325" s="257" t="s">
        <v>4</v>
      </c>
      <c r="E325" s="251" t="s">
        <v>5</v>
      </c>
      <c r="F325" s="251" t="s">
        <v>6</v>
      </c>
      <c r="G325" s="258" t="s">
        <v>7</v>
      </c>
      <c r="H325" s="259"/>
      <c r="I325" s="260"/>
      <c r="J325" s="264" t="s">
        <v>8</v>
      </c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6"/>
      <c r="Y325" s="258" t="s">
        <v>9</v>
      </c>
      <c r="Z325" s="259"/>
      <c r="AA325" s="260"/>
    </row>
    <row r="326" spans="3:28" x14ac:dyDescent="0.4">
      <c r="C326" s="251"/>
      <c r="D326" s="257"/>
      <c r="E326" s="251"/>
      <c r="F326" s="251"/>
      <c r="G326" s="261"/>
      <c r="H326" s="262"/>
      <c r="I326" s="263"/>
      <c r="J326" s="251" t="s">
        <v>13</v>
      </c>
      <c r="K326" s="251"/>
      <c r="L326" s="251" t="s">
        <v>14</v>
      </c>
      <c r="M326" s="251"/>
      <c r="N326" s="251" t="s">
        <v>174</v>
      </c>
      <c r="O326" s="251"/>
      <c r="P326" s="251" t="s">
        <v>175</v>
      </c>
      <c r="Q326" s="251"/>
      <c r="R326" s="251" t="s">
        <v>94</v>
      </c>
      <c r="S326" s="251"/>
      <c r="T326" s="251" t="s">
        <v>95</v>
      </c>
      <c r="U326" s="251"/>
      <c r="V326" s="252" t="s">
        <v>12</v>
      </c>
      <c r="W326" s="253"/>
      <c r="X326" s="254"/>
      <c r="Y326" s="261"/>
      <c r="Z326" s="262"/>
      <c r="AA326" s="263"/>
    </row>
    <row r="327" spans="3:28" x14ac:dyDescent="0.4">
      <c r="C327" s="251"/>
      <c r="D327" s="257"/>
      <c r="E327" s="251"/>
      <c r="F327" s="251"/>
      <c r="G327" s="136" t="s">
        <v>10</v>
      </c>
      <c r="H327" s="136" t="s">
        <v>11</v>
      </c>
      <c r="I327" s="136" t="s">
        <v>12</v>
      </c>
      <c r="J327" s="136" t="s">
        <v>10</v>
      </c>
      <c r="K327" s="136" t="s">
        <v>11</v>
      </c>
      <c r="L327" s="136" t="s">
        <v>10</v>
      </c>
      <c r="M327" s="136" t="s">
        <v>11</v>
      </c>
      <c r="N327" s="136" t="s">
        <v>10</v>
      </c>
      <c r="O327" s="136" t="s">
        <v>11</v>
      </c>
      <c r="P327" s="136" t="s">
        <v>10</v>
      </c>
      <c r="Q327" s="136" t="s">
        <v>11</v>
      </c>
      <c r="R327" s="136" t="s">
        <v>10</v>
      </c>
      <c r="S327" s="136" t="s">
        <v>11</v>
      </c>
      <c r="T327" s="136" t="s">
        <v>10</v>
      </c>
      <c r="U327" s="136" t="s">
        <v>11</v>
      </c>
      <c r="V327" s="136" t="s">
        <v>10</v>
      </c>
      <c r="W327" s="136" t="s">
        <v>11</v>
      </c>
      <c r="X327" s="136" t="s">
        <v>12</v>
      </c>
      <c r="Y327" s="136" t="s">
        <v>10</v>
      </c>
      <c r="Z327" s="136" t="s">
        <v>11</v>
      </c>
      <c r="AA327" s="136" t="s">
        <v>12</v>
      </c>
      <c r="AB327" s="137"/>
    </row>
    <row r="328" spans="3:28" x14ac:dyDescent="0.4">
      <c r="C328" s="112"/>
      <c r="D328" s="197" t="s">
        <v>15</v>
      </c>
      <c r="E328" s="49"/>
      <c r="F328" s="49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103"/>
    </row>
    <row r="329" spans="3:28" x14ac:dyDescent="0.4">
      <c r="C329" s="28"/>
      <c r="D329" s="185" t="s">
        <v>2</v>
      </c>
      <c r="E329" s="29"/>
      <c r="F329" s="29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105"/>
    </row>
    <row r="330" spans="3:28" x14ac:dyDescent="0.4">
      <c r="C330" s="76">
        <v>1</v>
      </c>
      <c r="D330" s="24">
        <v>551427901</v>
      </c>
      <c r="E330" s="29" t="s">
        <v>266</v>
      </c>
      <c r="F330" s="6" t="s">
        <v>23</v>
      </c>
      <c r="G330" s="36">
        <v>8</v>
      </c>
      <c r="H330" s="36">
        <v>24</v>
      </c>
      <c r="I330" s="36">
        <f>SUM(G330:H330)</f>
        <v>32</v>
      </c>
      <c r="J330" s="36">
        <v>8</v>
      </c>
      <c r="K330" s="36">
        <v>23</v>
      </c>
      <c r="L330" s="36"/>
      <c r="M330" s="36"/>
      <c r="N330" s="36"/>
      <c r="O330" s="36"/>
      <c r="P330" s="36"/>
      <c r="Q330" s="36"/>
      <c r="R330" s="36"/>
      <c r="S330" s="36"/>
      <c r="T330" s="36"/>
      <c r="U330" s="36">
        <v>1</v>
      </c>
      <c r="V330" s="36">
        <f t="shared" ref="V330:W333" si="127">J330+L330+N330+R330+T330</f>
        <v>8</v>
      </c>
      <c r="W330" s="36">
        <f t="shared" si="127"/>
        <v>24</v>
      </c>
      <c r="X330" s="36">
        <f>SUM(V330:W330)</f>
        <v>32</v>
      </c>
      <c r="Y330" s="20"/>
      <c r="Z330" s="20"/>
      <c r="AA330" s="104"/>
    </row>
    <row r="331" spans="3:28" x14ac:dyDescent="0.4">
      <c r="C331" s="76">
        <v>2</v>
      </c>
      <c r="D331" s="24">
        <v>551427902</v>
      </c>
      <c r="E331" s="29" t="s">
        <v>110</v>
      </c>
      <c r="F331" s="6" t="s">
        <v>23</v>
      </c>
      <c r="G331" s="36">
        <v>6</v>
      </c>
      <c r="H331" s="36">
        <v>25</v>
      </c>
      <c r="I331" s="36">
        <f>SUM(G331,H331)</f>
        <v>31</v>
      </c>
      <c r="J331" s="36">
        <v>6</v>
      </c>
      <c r="K331" s="36">
        <v>24</v>
      </c>
      <c r="L331" s="36"/>
      <c r="M331" s="36"/>
      <c r="N331" s="36"/>
      <c r="O331" s="36"/>
      <c r="P331" s="36"/>
      <c r="Q331" s="36"/>
      <c r="R331" s="36"/>
      <c r="S331" s="36"/>
      <c r="T331" s="36"/>
      <c r="U331" s="36">
        <v>1</v>
      </c>
      <c r="V331" s="36">
        <f t="shared" si="127"/>
        <v>6</v>
      </c>
      <c r="W331" s="36">
        <f t="shared" si="127"/>
        <v>25</v>
      </c>
      <c r="X331" s="36">
        <f>SUM(V331:W331)</f>
        <v>31</v>
      </c>
      <c r="Y331" s="20"/>
      <c r="Z331" s="20"/>
      <c r="AA331" s="104"/>
    </row>
    <row r="332" spans="3:28" x14ac:dyDescent="0.4">
      <c r="C332" s="58">
        <v>3</v>
      </c>
      <c r="D332" s="6">
        <v>561427901</v>
      </c>
      <c r="E332" s="4" t="s">
        <v>110</v>
      </c>
      <c r="F332" s="6" t="s">
        <v>23</v>
      </c>
      <c r="G332" s="6">
        <v>9</v>
      </c>
      <c r="H332" s="6">
        <v>37</v>
      </c>
      <c r="I332" s="36">
        <f>SUM(G332,H332)</f>
        <v>46</v>
      </c>
      <c r="J332" s="36">
        <v>4</v>
      </c>
      <c r="K332" s="36">
        <v>23</v>
      </c>
      <c r="L332" s="36"/>
      <c r="M332" s="36"/>
      <c r="N332" s="36"/>
      <c r="O332" s="36"/>
      <c r="P332" s="36"/>
      <c r="Q332" s="36"/>
      <c r="R332" s="36"/>
      <c r="S332" s="36"/>
      <c r="T332" s="36">
        <v>5</v>
      </c>
      <c r="U332" s="36">
        <v>14</v>
      </c>
      <c r="V332" s="36">
        <f t="shared" si="127"/>
        <v>9</v>
      </c>
      <c r="W332" s="36">
        <f t="shared" si="127"/>
        <v>37</v>
      </c>
      <c r="X332" s="36">
        <f>SUM(V332:W332)</f>
        <v>46</v>
      </c>
      <c r="Y332" s="20"/>
      <c r="Z332" s="20"/>
      <c r="AA332" s="104"/>
    </row>
    <row r="333" spans="3:28" x14ac:dyDescent="0.4">
      <c r="C333" s="58">
        <v>4</v>
      </c>
      <c r="D333" s="6">
        <v>561427902</v>
      </c>
      <c r="E333" s="4" t="s">
        <v>110</v>
      </c>
      <c r="F333" s="6" t="s">
        <v>23</v>
      </c>
      <c r="G333" s="6">
        <v>10</v>
      </c>
      <c r="H333" s="6">
        <v>34</v>
      </c>
      <c r="I333" s="36">
        <f>SUM(G333,H333)</f>
        <v>44</v>
      </c>
      <c r="J333" s="36">
        <v>4</v>
      </c>
      <c r="K333" s="36">
        <v>20</v>
      </c>
      <c r="L333" s="36"/>
      <c r="M333" s="36"/>
      <c r="N333" s="36"/>
      <c r="O333" s="36"/>
      <c r="P333" s="36"/>
      <c r="Q333" s="36"/>
      <c r="R333" s="36"/>
      <c r="S333" s="36"/>
      <c r="T333" s="36">
        <v>6</v>
      </c>
      <c r="U333" s="36">
        <v>14</v>
      </c>
      <c r="V333" s="36">
        <f t="shared" si="127"/>
        <v>10</v>
      </c>
      <c r="W333" s="36">
        <f t="shared" si="127"/>
        <v>34</v>
      </c>
      <c r="X333" s="36">
        <f>SUM(V333:W333)</f>
        <v>44</v>
      </c>
      <c r="Y333" s="20"/>
      <c r="Z333" s="20"/>
      <c r="AA333" s="104"/>
    </row>
    <row r="334" spans="3:28" x14ac:dyDescent="0.4">
      <c r="C334" s="28">
        <v>5</v>
      </c>
      <c r="D334" s="6">
        <v>571427901</v>
      </c>
      <c r="E334" s="4" t="s">
        <v>110</v>
      </c>
      <c r="F334" s="6" t="s">
        <v>23</v>
      </c>
      <c r="G334" s="6">
        <v>6</v>
      </c>
      <c r="H334" s="6">
        <v>33</v>
      </c>
      <c r="I334" s="6">
        <f>SUM(G334:H334)</f>
        <v>39</v>
      </c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>
        <v>1</v>
      </c>
      <c r="U334" s="36">
        <v>18</v>
      </c>
      <c r="V334" s="36">
        <f>SUM(J334,L334,N334,R334,T334)</f>
        <v>1</v>
      </c>
      <c r="W334" s="36">
        <f>SUM(K334,M334,O334,S334,U334)</f>
        <v>18</v>
      </c>
      <c r="X334" s="36">
        <f>SUM(V334,W334)</f>
        <v>19</v>
      </c>
      <c r="Y334" s="20">
        <f>G334+P334-V334</f>
        <v>5</v>
      </c>
      <c r="Z334" s="20">
        <f>H334+Q334-W334</f>
        <v>15</v>
      </c>
      <c r="AA334" s="104">
        <f>SUM(Y334:Z334)</f>
        <v>20</v>
      </c>
    </row>
    <row r="335" spans="3:28" x14ac:dyDescent="0.4">
      <c r="C335" s="32">
        <v>6</v>
      </c>
      <c r="D335" s="78">
        <v>571427902</v>
      </c>
      <c r="E335" s="121" t="s">
        <v>110</v>
      </c>
      <c r="F335" s="6" t="s">
        <v>23</v>
      </c>
      <c r="G335" s="7">
        <v>5</v>
      </c>
      <c r="H335" s="7">
        <v>25</v>
      </c>
      <c r="I335" s="7">
        <f>SUM(G335:H335)</f>
        <v>30</v>
      </c>
      <c r="J335" s="41"/>
      <c r="K335" s="41"/>
      <c r="L335" s="41"/>
      <c r="M335" s="41"/>
      <c r="N335" s="41"/>
      <c r="O335" s="41"/>
      <c r="P335" s="41"/>
      <c r="Q335" s="41"/>
      <c r="R335" s="41"/>
      <c r="S335" s="41">
        <v>2</v>
      </c>
      <c r="T335" s="41">
        <v>3</v>
      </c>
      <c r="U335" s="41">
        <v>10</v>
      </c>
      <c r="V335" s="41">
        <f>SUM(J335,L335,N335,R335,T335)</f>
        <v>3</v>
      </c>
      <c r="W335" s="41">
        <f>SUM(K335,M335,O335,S335,U335)</f>
        <v>12</v>
      </c>
      <c r="X335" s="41">
        <f>SUM(V335,W335)</f>
        <v>15</v>
      </c>
      <c r="Y335" s="20">
        <f>G335+P335-V335</f>
        <v>2</v>
      </c>
      <c r="Z335" s="20">
        <f>H335+Q335-W335</f>
        <v>13</v>
      </c>
      <c r="AA335" s="104">
        <f>SUM(Y335:Z335)</f>
        <v>15</v>
      </c>
    </row>
    <row r="336" spans="3:28" x14ac:dyDescent="0.4">
      <c r="C336" s="37"/>
      <c r="D336" s="62"/>
      <c r="E336" s="40" t="s">
        <v>112</v>
      </c>
      <c r="F336" s="50"/>
      <c r="G336" s="34">
        <f>SUM(G330:G335)</f>
        <v>44</v>
      </c>
      <c r="H336" s="34">
        <f t="shared" ref="H336:AA336" si="128">SUM(H330:H335)</f>
        <v>178</v>
      </c>
      <c r="I336" s="34">
        <f t="shared" si="128"/>
        <v>222</v>
      </c>
      <c r="J336" s="34">
        <f t="shared" si="128"/>
        <v>22</v>
      </c>
      <c r="K336" s="34">
        <f t="shared" si="128"/>
        <v>90</v>
      </c>
      <c r="L336" s="34"/>
      <c r="M336" s="34"/>
      <c r="N336" s="34"/>
      <c r="O336" s="34"/>
      <c r="P336" s="34"/>
      <c r="Q336" s="34"/>
      <c r="R336" s="34"/>
      <c r="S336" s="34">
        <f t="shared" si="128"/>
        <v>2</v>
      </c>
      <c r="T336" s="34">
        <f t="shared" si="128"/>
        <v>15</v>
      </c>
      <c r="U336" s="34">
        <f t="shared" si="128"/>
        <v>58</v>
      </c>
      <c r="V336" s="34">
        <f t="shared" si="128"/>
        <v>37</v>
      </c>
      <c r="W336" s="34">
        <f t="shared" si="128"/>
        <v>150</v>
      </c>
      <c r="X336" s="34">
        <f t="shared" si="128"/>
        <v>187</v>
      </c>
      <c r="Y336" s="34">
        <f t="shared" si="128"/>
        <v>7</v>
      </c>
      <c r="Z336" s="34">
        <f t="shared" si="128"/>
        <v>28</v>
      </c>
      <c r="AA336" s="109">
        <f t="shared" si="128"/>
        <v>35</v>
      </c>
    </row>
    <row r="337" spans="3:28" x14ac:dyDescent="0.4">
      <c r="C337" s="63"/>
      <c r="D337" s="198" t="s">
        <v>18</v>
      </c>
      <c r="E337" s="22"/>
      <c r="F337" s="22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104"/>
    </row>
    <row r="338" spans="3:28" ht="18.75" x14ac:dyDescent="0.45">
      <c r="C338" s="64">
        <v>7</v>
      </c>
      <c r="D338" s="31">
        <v>575526601</v>
      </c>
      <c r="E338" s="199" t="s">
        <v>146</v>
      </c>
      <c r="F338" s="36" t="s">
        <v>22</v>
      </c>
      <c r="G338" s="36">
        <v>8</v>
      </c>
      <c r="H338" s="36">
        <v>3</v>
      </c>
      <c r="I338" s="36">
        <f>SUM(G338:H338)</f>
        <v>11</v>
      </c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>
        <v>1</v>
      </c>
      <c r="U338" s="36">
        <v>1</v>
      </c>
      <c r="V338" s="36">
        <f>SUM(J338,L338,N338,R338,T338)</f>
        <v>1</v>
      </c>
      <c r="W338" s="36">
        <f>SUM(K338,M338,O338,S338,U338)</f>
        <v>1</v>
      </c>
      <c r="X338" s="36">
        <f>SUM(V338,W338)</f>
        <v>2</v>
      </c>
      <c r="Y338" s="20">
        <f>SUM(G338+P338-V338)</f>
        <v>7</v>
      </c>
      <c r="Z338" s="20">
        <f>SUM(H338+Q338-W338)</f>
        <v>2</v>
      </c>
      <c r="AA338" s="104">
        <f>SUM(Y338:Z338)</f>
        <v>9</v>
      </c>
    </row>
    <row r="339" spans="3:28" ht="18.75" x14ac:dyDescent="0.45">
      <c r="C339" s="122">
        <v>8</v>
      </c>
      <c r="D339" s="33">
        <v>575726601</v>
      </c>
      <c r="E339" s="200" t="s">
        <v>171</v>
      </c>
      <c r="F339" s="36" t="s">
        <v>22</v>
      </c>
      <c r="G339" s="36">
        <v>7</v>
      </c>
      <c r="H339" s="36">
        <v>1</v>
      </c>
      <c r="I339" s="36">
        <f>SUM(G339:H339)</f>
        <v>8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>
        <v>1</v>
      </c>
      <c r="U339" s="36"/>
      <c r="V339" s="36">
        <f>SUM(J339,L339,N339,R339,T339)</f>
        <v>1</v>
      </c>
      <c r="W339" s="36"/>
      <c r="X339" s="36">
        <f>SUM(V339,W339)</f>
        <v>1</v>
      </c>
      <c r="Y339" s="20">
        <f>SUM(G339+P339-V339)</f>
        <v>6</v>
      </c>
      <c r="Z339" s="20">
        <f>SUM(H339+Q339-W339)</f>
        <v>1</v>
      </c>
      <c r="AA339" s="104">
        <f>SUM(Y339:Z339)</f>
        <v>7</v>
      </c>
    </row>
    <row r="340" spans="3:28" x14ac:dyDescent="0.4">
      <c r="C340" s="26"/>
      <c r="D340" s="21"/>
      <c r="E340" s="40" t="s">
        <v>20</v>
      </c>
      <c r="F340" s="34"/>
      <c r="G340" s="34">
        <f>SUM(G338:G339)</f>
        <v>15</v>
      </c>
      <c r="H340" s="34">
        <f t="shared" ref="H340:X340" si="129">SUM(H338:H339)</f>
        <v>4</v>
      </c>
      <c r="I340" s="34">
        <f t="shared" si="129"/>
        <v>19</v>
      </c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>
        <f t="shared" si="129"/>
        <v>2</v>
      </c>
      <c r="U340" s="34">
        <f t="shared" si="129"/>
        <v>1</v>
      </c>
      <c r="V340" s="34">
        <f t="shared" si="129"/>
        <v>2</v>
      </c>
      <c r="W340" s="34">
        <f t="shared" si="129"/>
        <v>1</v>
      </c>
      <c r="X340" s="34">
        <f t="shared" si="129"/>
        <v>3</v>
      </c>
      <c r="Y340" s="34">
        <f>SUM(Y338:Y339)</f>
        <v>13</v>
      </c>
      <c r="Z340" s="34">
        <f>SUM(Z338:Z339)</f>
        <v>3</v>
      </c>
      <c r="AA340" s="109">
        <f>SUM(AA338:AA339)</f>
        <v>16</v>
      </c>
    </row>
    <row r="341" spans="3:28" x14ac:dyDescent="0.4">
      <c r="C341" s="42"/>
      <c r="D341" s="66"/>
      <c r="E341" s="52" t="s">
        <v>288</v>
      </c>
      <c r="F341" s="50"/>
      <c r="G341" s="34">
        <f>SUM(G336,G340)</f>
        <v>59</v>
      </c>
      <c r="H341" s="34">
        <f t="shared" ref="H341:S341" si="130">SUM(H336,H340)</f>
        <v>182</v>
      </c>
      <c r="I341" s="34">
        <f t="shared" si="130"/>
        <v>241</v>
      </c>
      <c r="J341" s="34">
        <f t="shared" si="130"/>
        <v>22</v>
      </c>
      <c r="K341" s="34">
        <f t="shared" si="130"/>
        <v>90</v>
      </c>
      <c r="L341" s="34"/>
      <c r="M341" s="34"/>
      <c r="N341" s="34"/>
      <c r="O341" s="34"/>
      <c r="P341" s="34"/>
      <c r="Q341" s="34"/>
      <c r="R341" s="34"/>
      <c r="S341" s="34">
        <f t="shared" si="130"/>
        <v>2</v>
      </c>
      <c r="T341" s="34">
        <f t="shared" ref="T341:AA341" si="131">SUM(T336,T340)</f>
        <v>17</v>
      </c>
      <c r="U341" s="34">
        <f t="shared" si="131"/>
        <v>59</v>
      </c>
      <c r="V341" s="34">
        <f t="shared" si="131"/>
        <v>39</v>
      </c>
      <c r="W341" s="34">
        <f t="shared" si="131"/>
        <v>151</v>
      </c>
      <c r="X341" s="34">
        <f t="shared" si="131"/>
        <v>190</v>
      </c>
      <c r="Y341" s="34">
        <f t="shared" si="131"/>
        <v>20</v>
      </c>
      <c r="Z341" s="34">
        <f t="shared" si="131"/>
        <v>31</v>
      </c>
      <c r="AA341" s="109">
        <f t="shared" si="131"/>
        <v>51</v>
      </c>
    </row>
    <row r="342" spans="3:28" x14ac:dyDescent="0.4">
      <c r="C342" s="142"/>
      <c r="D342" s="99"/>
      <c r="E342" s="47"/>
      <c r="F342" s="54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</row>
    <row r="343" spans="3:28" x14ac:dyDescent="0.4">
      <c r="C343" s="142"/>
      <c r="D343" s="99"/>
      <c r="E343" s="47"/>
      <c r="F343" s="54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</row>
    <row r="344" spans="3:28" x14ac:dyDescent="0.4">
      <c r="C344" s="142"/>
      <c r="D344" s="99"/>
      <c r="E344" s="47"/>
      <c r="F344" s="54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</row>
    <row r="345" spans="3:28" x14ac:dyDescent="0.4">
      <c r="C345" s="142"/>
      <c r="D345" s="99"/>
      <c r="E345" s="47"/>
      <c r="F345" s="54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</row>
    <row r="346" spans="3:28" x14ac:dyDescent="0.4">
      <c r="C346" s="142"/>
      <c r="D346" s="99"/>
      <c r="E346" s="47"/>
      <c r="F346" s="54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</row>
    <row r="347" spans="3:28" x14ac:dyDescent="0.4">
      <c r="C347" s="142"/>
      <c r="D347" s="99"/>
      <c r="E347" s="47"/>
      <c r="F347" s="54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</row>
    <row r="348" spans="3:28" x14ac:dyDescent="0.4">
      <c r="C348" s="142"/>
      <c r="D348" s="99"/>
      <c r="E348" s="47"/>
      <c r="F348" s="54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</row>
    <row r="349" spans="3:28" x14ac:dyDescent="0.4">
      <c r="C349" s="142"/>
      <c r="D349" s="99"/>
      <c r="E349" s="47"/>
      <c r="F349" s="54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</row>
    <row r="350" spans="3:28" x14ac:dyDescent="0.4">
      <c r="C350" s="255" t="s">
        <v>199</v>
      </c>
      <c r="D350" s="255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  <c r="Y350" s="255"/>
      <c r="Z350" s="255"/>
      <c r="AA350" s="255"/>
      <c r="AB350" s="18"/>
    </row>
    <row r="351" spans="3:28" x14ac:dyDescent="0.4">
      <c r="C351" s="267" t="s">
        <v>25</v>
      </c>
      <c r="D351" s="267"/>
      <c r="E351" s="267"/>
      <c r="F351" s="267"/>
      <c r="G351" s="267"/>
      <c r="H351" s="267"/>
      <c r="I351" s="267"/>
      <c r="J351" s="267"/>
      <c r="K351" s="267"/>
      <c r="L351" s="267"/>
      <c r="M351" s="267"/>
      <c r="N351" s="267"/>
      <c r="O351" s="267"/>
      <c r="P351" s="267"/>
      <c r="Q351" s="267"/>
      <c r="R351" s="267"/>
      <c r="S351" s="267"/>
      <c r="T351" s="267"/>
      <c r="U351" s="267"/>
      <c r="V351" s="267"/>
      <c r="W351" s="267"/>
      <c r="X351" s="267"/>
      <c r="Y351" s="267"/>
      <c r="Z351" s="267"/>
      <c r="AA351" s="267"/>
      <c r="AB351" s="19"/>
    </row>
    <row r="352" spans="3:28" x14ac:dyDescent="0.4">
      <c r="C352" s="264" t="s">
        <v>1</v>
      </c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  <c r="AA352" s="266"/>
    </row>
    <row r="353" spans="3:28" x14ac:dyDescent="0.4">
      <c r="C353" s="251" t="s">
        <v>3</v>
      </c>
      <c r="D353" s="257" t="s">
        <v>4</v>
      </c>
      <c r="E353" s="251" t="s">
        <v>5</v>
      </c>
      <c r="F353" s="251" t="s">
        <v>6</v>
      </c>
      <c r="G353" s="258" t="s">
        <v>7</v>
      </c>
      <c r="H353" s="259"/>
      <c r="I353" s="260"/>
      <c r="J353" s="264" t="s">
        <v>8</v>
      </c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6"/>
      <c r="Y353" s="258" t="s">
        <v>9</v>
      </c>
      <c r="Z353" s="259"/>
      <c r="AA353" s="260"/>
    </row>
    <row r="354" spans="3:28" x14ac:dyDescent="0.4">
      <c r="C354" s="251"/>
      <c r="D354" s="257"/>
      <c r="E354" s="251"/>
      <c r="F354" s="251"/>
      <c r="G354" s="261"/>
      <c r="H354" s="262"/>
      <c r="I354" s="263"/>
      <c r="J354" s="251" t="s">
        <v>13</v>
      </c>
      <c r="K354" s="251"/>
      <c r="L354" s="251" t="s">
        <v>14</v>
      </c>
      <c r="M354" s="251"/>
      <c r="N354" s="251" t="s">
        <v>174</v>
      </c>
      <c r="O354" s="251"/>
      <c r="P354" s="251" t="s">
        <v>175</v>
      </c>
      <c r="Q354" s="251"/>
      <c r="R354" s="251" t="s">
        <v>94</v>
      </c>
      <c r="S354" s="251"/>
      <c r="T354" s="251" t="s">
        <v>95</v>
      </c>
      <c r="U354" s="251"/>
      <c r="V354" s="252" t="s">
        <v>12</v>
      </c>
      <c r="W354" s="253"/>
      <c r="X354" s="254"/>
      <c r="Y354" s="261"/>
      <c r="Z354" s="262"/>
      <c r="AA354" s="263"/>
    </row>
    <row r="355" spans="3:28" x14ac:dyDescent="0.4">
      <c r="C355" s="251"/>
      <c r="D355" s="257"/>
      <c r="E355" s="251"/>
      <c r="F355" s="251"/>
      <c r="G355" s="136" t="s">
        <v>10</v>
      </c>
      <c r="H355" s="136" t="s">
        <v>11</v>
      </c>
      <c r="I355" s="136" t="s">
        <v>12</v>
      </c>
      <c r="J355" s="136" t="s">
        <v>10</v>
      </c>
      <c r="K355" s="136" t="s">
        <v>11</v>
      </c>
      <c r="L355" s="136" t="s">
        <v>10</v>
      </c>
      <c r="M355" s="136" t="s">
        <v>11</v>
      </c>
      <c r="N355" s="136" t="s">
        <v>10</v>
      </c>
      <c r="O355" s="136" t="s">
        <v>11</v>
      </c>
      <c r="P355" s="136" t="s">
        <v>10</v>
      </c>
      <c r="Q355" s="136" t="s">
        <v>11</v>
      </c>
      <c r="R355" s="136" t="s">
        <v>10</v>
      </c>
      <c r="S355" s="136" t="s">
        <v>11</v>
      </c>
      <c r="T355" s="136" t="s">
        <v>10</v>
      </c>
      <c r="U355" s="136" t="s">
        <v>11</v>
      </c>
      <c r="V355" s="136" t="s">
        <v>10</v>
      </c>
      <c r="W355" s="136" t="s">
        <v>11</v>
      </c>
      <c r="X355" s="136" t="s">
        <v>12</v>
      </c>
      <c r="Y355" s="136" t="s">
        <v>10</v>
      </c>
      <c r="Z355" s="136" t="s">
        <v>11</v>
      </c>
      <c r="AA355" s="136" t="s">
        <v>12</v>
      </c>
      <c r="AB355" s="137"/>
    </row>
    <row r="356" spans="3:28" s="89" customFormat="1" x14ac:dyDescent="0.4">
      <c r="C356" s="125"/>
      <c r="D356" s="145" t="s">
        <v>15</v>
      </c>
      <c r="E356" s="100"/>
      <c r="F356" s="100"/>
      <c r="G356" s="55"/>
      <c r="H356" s="55"/>
      <c r="I356" s="55"/>
      <c r="J356" s="129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46"/>
    </row>
    <row r="357" spans="3:28" x14ac:dyDescent="0.4">
      <c r="C357" s="58"/>
      <c r="D357" s="147" t="s">
        <v>148</v>
      </c>
      <c r="E357" s="147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20"/>
      <c r="Z357" s="20"/>
      <c r="AA357" s="104"/>
    </row>
    <row r="358" spans="3:28" s="89" customFormat="1" x14ac:dyDescent="0.4">
      <c r="C358" s="58">
        <v>1</v>
      </c>
      <c r="D358" s="6">
        <v>580134921</v>
      </c>
      <c r="E358" s="4" t="s">
        <v>194</v>
      </c>
      <c r="F358" s="6" t="s">
        <v>26</v>
      </c>
      <c r="G358" s="36">
        <v>1</v>
      </c>
      <c r="H358" s="36">
        <v>10</v>
      </c>
      <c r="I358" s="36">
        <f t="shared" ref="I358:I363" si="132">SUM(G358:H358)</f>
        <v>11</v>
      </c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>
        <f t="shared" ref="Y358:Y363" si="133">G358+P358-V358</f>
        <v>1</v>
      </c>
      <c r="Z358" s="36">
        <f t="shared" ref="Z358:Z363" si="134">H358+Q358-W358</f>
        <v>10</v>
      </c>
      <c r="AA358" s="105">
        <f t="shared" ref="AA358:AA363" si="135">SUM(Y358:Z358)</f>
        <v>11</v>
      </c>
    </row>
    <row r="359" spans="3:28" s="89" customFormat="1" x14ac:dyDescent="0.4">
      <c r="C359" s="58">
        <v>2</v>
      </c>
      <c r="D359" s="6">
        <v>580134931</v>
      </c>
      <c r="E359" s="4" t="s">
        <v>195</v>
      </c>
      <c r="F359" s="6" t="s">
        <v>26</v>
      </c>
      <c r="G359" s="36"/>
      <c r="H359" s="36">
        <v>12</v>
      </c>
      <c r="I359" s="36">
        <f t="shared" si="132"/>
        <v>12</v>
      </c>
      <c r="J359" s="36"/>
      <c r="K359" s="36"/>
      <c r="L359" s="36"/>
      <c r="M359" s="36">
        <v>1</v>
      </c>
      <c r="N359" s="36"/>
      <c r="O359" s="36"/>
      <c r="P359" s="36"/>
      <c r="Q359" s="36"/>
      <c r="R359" s="36"/>
      <c r="S359" s="36"/>
      <c r="T359" s="36"/>
      <c r="U359" s="36">
        <v>1</v>
      </c>
      <c r="V359" s="36"/>
      <c r="W359" s="36">
        <f t="shared" ref="W359:W363" si="136">SUM(K359,M359,O359,S359,U359)</f>
        <v>2</v>
      </c>
      <c r="X359" s="36">
        <f t="shared" ref="X359:X363" si="137">SUM(V359,W359)</f>
        <v>2</v>
      </c>
      <c r="Y359" s="36"/>
      <c r="Z359" s="36">
        <f t="shared" si="134"/>
        <v>10</v>
      </c>
      <c r="AA359" s="105">
        <f t="shared" si="135"/>
        <v>10</v>
      </c>
    </row>
    <row r="360" spans="3:28" s="89" customFormat="1" x14ac:dyDescent="0.4">
      <c r="C360" s="58">
        <v>3</v>
      </c>
      <c r="D360" s="6">
        <v>580134941</v>
      </c>
      <c r="E360" s="4" t="s">
        <v>151</v>
      </c>
      <c r="F360" s="6" t="s">
        <v>26</v>
      </c>
      <c r="G360" s="36">
        <v>11</v>
      </c>
      <c r="H360" s="36">
        <v>28</v>
      </c>
      <c r="I360" s="36">
        <f t="shared" si="132"/>
        <v>39</v>
      </c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>
        <v>1</v>
      </c>
      <c r="U360" s="36">
        <v>3</v>
      </c>
      <c r="V360" s="36">
        <f t="shared" ref="V360:V362" si="138">SUM(J360,L360,N360,R360,T360)</f>
        <v>1</v>
      </c>
      <c r="W360" s="36">
        <f t="shared" si="136"/>
        <v>3</v>
      </c>
      <c r="X360" s="36">
        <f t="shared" si="137"/>
        <v>4</v>
      </c>
      <c r="Y360" s="36">
        <f t="shared" si="133"/>
        <v>10</v>
      </c>
      <c r="Z360" s="36">
        <f t="shared" si="134"/>
        <v>25</v>
      </c>
      <c r="AA360" s="105">
        <f t="shared" si="135"/>
        <v>35</v>
      </c>
    </row>
    <row r="361" spans="3:28" s="89" customFormat="1" x14ac:dyDescent="0.4">
      <c r="C361" s="58">
        <v>4</v>
      </c>
      <c r="D361" s="6">
        <v>580134951</v>
      </c>
      <c r="E361" s="4" t="s">
        <v>196</v>
      </c>
      <c r="F361" s="6" t="s">
        <v>26</v>
      </c>
      <c r="G361" s="36">
        <v>9</v>
      </c>
      <c r="H361" s="36">
        <v>43</v>
      </c>
      <c r="I361" s="36">
        <f t="shared" si="132"/>
        <v>52</v>
      </c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>
        <v>1</v>
      </c>
      <c r="U361" s="36">
        <v>12</v>
      </c>
      <c r="V361" s="36">
        <f t="shared" si="138"/>
        <v>1</v>
      </c>
      <c r="W361" s="36">
        <f t="shared" si="136"/>
        <v>12</v>
      </c>
      <c r="X361" s="36">
        <f t="shared" si="137"/>
        <v>13</v>
      </c>
      <c r="Y361" s="36">
        <f t="shared" si="133"/>
        <v>8</v>
      </c>
      <c r="Z361" s="36">
        <f t="shared" si="134"/>
        <v>31</v>
      </c>
      <c r="AA361" s="105">
        <f t="shared" si="135"/>
        <v>39</v>
      </c>
    </row>
    <row r="362" spans="3:28" s="89" customFormat="1" x14ac:dyDescent="0.4">
      <c r="C362" s="58">
        <v>5</v>
      </c>
      <c r="D362" s="6">
        <v>580139801</v>
      </c>
      <c r="E362" s="4" t="s">
        <v>109</v>
      </c>
      <c r="F362" s="6" t="s">
        <v>27</v>
      </c>
      <c r="G362" s="36">
        <v>2</v>
      </c>
      <c r="H362" s="36">
        <v>28</v>
      </c>
      <c r="I362" s="36">
        <f t="shared" si="132"/>
        <v>30</v>
      </c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>
        <v>1</v>
      </c>
      <c r="U362" s="36">
        <v>2</v>
      </c>
      <c r="V362" s="36">
        <f t="shared" si="138"/>
        <v>1</v>
      </c>
      <c r="W362" s="36">
        <f t="shared" si="136"/>
        <v>2</v>
      </c>
      <c r="X362" s="36">
        <f t="shared" si="137"/>
        <v>3</v>
      </c>
      <c r="Y362" s="36">
        <f t="shared" si="133"/>
        <v>1</v>
      </c>
      <c r="Z362" s="36">
        <f t="shared" si="134"/>
        <v>26</v>
      </c>
      <c r="AA362" s="105">
        <f t="shared" si="135"/>
        <v>27</v>
      </c>
    </row>
    <row r="363" spans="3:28" s="89" customFormat="1" x14ac:dyDescent="0.4">
      <c r="C363" s="71">
        <v>6</v>
      </c>
      <c r="D363" s="7">
        <v>580139802</v>
      </c>
      <c r="E363" s="72" t="s">
        <v>109</v>
      </c>
      <c r="F363" s="7" t="s">
        <v>27</v>
      </c>
      <c r="G363" s="41">
        <v>3</v>
      </c>
      <c r="H363" s="41">
        <v>29</v>
      </c>
      <c r="I363" s="41">
        <f t="shared" si="132"/>
        <v>32</v>
      </c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>
        <v>1</v>
      </c>
      <c r="V363" s="41"/>
      <c r="W363" s="41">
        <f t="shared" si="136"/>
        <v>1</v>
      </c>
      <c r="X363" s="41">
        <f t="shared" si="137"/>
        <v>1</v>
      </c>
      <c r="Y363" s="41">
        <f t="shared" si="133"/>
        <v>3</v>
      </c>
      <c r="Z363" s="41">
        <f t="shared" si="134"/>
        <v>28</v>
      </c>
      <c r="AA363" s="110">
        <f t="shared" si="135"/>
        <v>31</v>
      </c>
    </row>
    <row r="364" spans="3:28" s="89" customFormat="1" x14ac:dyDescent="0.4">
      <c r="C364" s="79"/>
      <c r="D364" s="69"/>
      <c r="E364" s="80" t="s">
        <v>139</v>
      </c>
      <c r="F364" s="69"/>
      <c r="G364" s="34">
        <f>SUM(G358:G363)</f>
        <v>26</v>
      </c>
      <c r="H364" s="34">
        <f t="shared" ref="H364:AA364" si="139">SUM(H358:H363)</f>
        <v>150</v>
      </c>
      <c r="I364" s="34">
        <f t="shared" si="139"/>
        <v>176</v>
      </c>
      <c r="J364" s="34"/>
      <c r="K364" s="34"/>
      <c r="L364" s="34"/>
      <c r="M364" s="34">
        <f t="shared" si="139"/>
        <v>1</v>
      </c>
      <c r="N364" s="34"/>
      <c r="O364" s="34"/>
      <c r="P364" s="34"/>
      <c r="Q364" s="34"/>
      <c r="R364" s="34"/>
      <c r="S364" s="34"/>
      <c r="T364" s="34">
        <f t="shared" si="139"/>
        <v>3</v>
      </c>
      <c r="U364" s="34">
        <f t="shared" si="139"/>
        <v>19</v>
      </c>
      <c r="V364" s="34">
        <f t="shared" si="139"/>
        <v>3</v>
      </c>
      <c r="W364" s="34">
        <f t="shared" si="139"/>
        <v>20</v>
      </c>
      <c r="X364" s="34">
        <f t="shared" si="139"/>
        <v>23</v>
      </c>
      <c r="Y364" s="34">
        <f t="shared" si="139"/>
        <v>23</v>
      </c>
      <c r="Z364" s="34">
        <f t="shared" si="139"/>
        <v>130</v>
      </c>
      <c r="AA364" s="109">
        <f t="shared" si="139"/>
        <v>153</v>
      </c>
    </row>
    <row r="365" spans="3:28" s="89" customFormat="1" x14ac:dyDescent="0.4">
      <c r="C365" s="70">
        <v>7</v>
      </c>
      <c r="D365" s="27">
        <v>580434921</v>
      </c>
      <c r="E365" s="5" t="s">
        <v>190</v>
      </c>
      <c r="F365" s="27" t="s">
        <v>26</v>
      </c>
      <c r="G365" s="20">
        <v>8</v>
      </c>
      <c r="H365" s="20">
        <v>32</v>
      </c>
      <c r="I365" s="20">
        <f t="shared" ref="I365:I370" si="140">SUM(G365:H365)</f>
        <v>40</v>
      </c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>
        <v>5</v>
      </c>
      <c r="V365" s="20"/>
      <c r="W365" s="20">
        <f t="shared" ref="W365:W388" si="141">SUM(K365,M365,O365,S365,U365)</f>
        <v>5</v>
      </c>
      <c r="X365" s="20">
        <f t="shared" ref="X365:X388" si="142">SUM(V365,W365)</f>
        <v>5</v>
      </c>
      <c r="Y365" s="20">
        <f t="shared" ref="Y365:Y388" si="143">G365+P365-V365</f>
        <v>8</v>
      </c>
      <c r="Z365" s="20">
        <f t="shared" ref="Z365:Z388" si="144">H365+Q365-W365</f>
        <v>27</v>
      </c>
      <c r="AA365" s="104">
        <f t="shared" ref="AA365:AA388" si="145">SUM(Y365:Z365)</f>
        <v>35</v>
      </c>
    </row>
    <row r="366" spans="3:28" s="89" customFormat="1" x14ac:dyDescent="0.4">
      <c r="C366" s="58">
        <v>8</v>
      </c>
      <c r="D366" s="6">
        <v>580434931</v>
      </c>
      <c r="E366" s="4" t="s">
        <v>191</v>
      </c>
      <c r="F366" s="6" t="s">
        <v>26</v>
      </c>
      <c r="G366" s="36">
        <v>17</v>
      </c>
      <c r="H366" s="36">
        <v>29</v>
      </c>
      <c r="I366" s="36">
        <f t="shared" si="140"/>
        <v>46</v>
      </c>
      <c r="J366" s="36"/>
      <c r="K366" s="36"/>
      <c r="L366" s="36">
        <v>1</v>
      </c>
      <c r="M366" s="36"/>
      <c r="N366" s="36">
        <v>2</v>
      </c>
      <c r="O366" s="36"/>
      <c r="P366" s="36">
        <v>1</v>
      </c>
      <c r="Q366" s="36">
        <v>3</v>
      </c>
      <c r="R366" s="36"/>
      <c r="S366" s="36"/>
      <c r="T366" s="36">
        <v>1</v>
      </c>
      <c r="U366" s="36">
        <v>5</v>
      </c>
      <c r="V366" s="36">
        <f t="shared" ref="V366:V388" si="146">SUM(J366,L366,N366,R366,T366)</f>
        <v>4</v>
      </c>
      <c r="W366" s="36">
        <f t="shared" si="141"/>
        <v>5</v>
      </c>
      <c r="X366" s="36">
        <f t="shared" si="142"/>
        <v>9</v>
      </c>
      <c r="Y366" s="36">
        <f t="shared" si="143"/>
        <v>14</v>
      </c>
      <c r="Z366" s="36">
        <f t="shared" si="144"/>
        <v>27</v>
      </c>
      <c r="AA366" s="105">
        <f t="shared" si="145"/>
        <v>41</v>
      </c>
    </row>
    <row r="367" spans="3:28" s="89" customFormat="1" x14ac:dyDescent="0.4">
      <c r="C367" s="58">
        <v>9</v>
      </c>
      <c r="D367" s="6">
        <v>580434941</v>
      </c>
      <c r="E367" s="4" t="s">
        <v>87</v>
      </c>
      <c r="F367" s="6" t="s">
        <v>26</v>
      </c>
      <c r="G367" s="36">
        <v>23</v>
      </c>
      <c r="H367" s="36">
        <v>15</v>
      </c>
      <c r="I367" s="36">
        <f t="shared" si="140"/>
        <v>38</v>
      </c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>
        <v>2</v>
      </c>
      <c r="U367" s="36"/>
      <c r="V367" s="36">
        <f t="shared" si="146"/>
        <v>2</v>
      </c>
      <c r="W367" s="36"/>
      <c r="X367" s="36">
        <f t="shared" si="142"/>
        <v>2</v>
      </c>
      <c r="Y367" s="36">
        <f t="shared" si="143"/>
        <v>21</v>
      </c>
      <c r="Z367" s="36">
        <f t="shared" si="144"/>
        <v>15</v>
      </c>
      <c r="AA367" s="105">
        <f t="shared" si="145"/>
        <v>36</v>
      </c>
    </row>
    <row r="368" spans="3:28" s="89" customFormat="1" x14ac:dyDescent="0.4">
      <c r="C368" s="58">
        <v>10</v>
      </c>
      <c r="D368" s="6">
        <v>580434951</v>
      </c>
      <c r="E368" s="4" t="s">
        <v>192</v>
      </c>
      <c r="F368" s="6" t="s">
        <v>26</v>
      </c>
      <c r="G368" s="36">
        <v>6</v>
      </c>
      <c r="H368" s="36">
        <v>34</v>
      </c>
      <c r="I368" s="36">
        <f t="shared" si="140"/>
        <v>40</v>
      </c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>
        <v>3</v>
      </c>
      <c r="V368" s="36"/>
      <c r="W368" s="36">
        <f t="shared" si="141"/>
        <v>3</v>
      </c>
      <c r="X368" s="36">
        <f t="shared" si="142"/>
        <v>3</v>
      </c>
      <c r="Y368" s="36">
        <f t="shared" si="143"/>
        <v>6</v>
      </c>
      <c r="Z368" s="36">
        <f t="shared" si="144"/>
        <v>31</v>
      </c>
      <c r="AA368" s="105">
        <f t="shared" si="145"/>
        <v>37</v>
      </c>
    </row>
    <row r="369" spans="3:28" s="89" customFormat="1" x14ac:dyDescent="0.4">
      <c r="C369" s="58">
        <v>11</v>
      </c>
      <c r="D369" s="6">
        <v>580434952</v>
      </c>
      <c r="E369" s="4" t="s">
        <v>192</v>
      </c>
      <c r="F369" s="6" t="s">
        <v>26</v>
      </c>
      <c r="G369" s="36">
        <v>13</v>
      </c>
      <c r="H369" s="36">
        <v>25</v>
      </c>
      <c r="I369" s="36">
        <f t="shared" si="140"/>
        <v>38</v>
      </c>
      <c r="J369" s="36"/>
      <c r="K369" s="36"/>
      <c r="L369" s="36"/>
      <c r="M369" s="36"/>
      <c r="N369" s="36"/>
      <c r="O369" s="36"/>
      <c r="P369" s="36">
        <v>1</v>
      </c>
      <c r="Q369" s="36">
        <v>6</v>
      </c>
      <c r="R369" s="36"/>
      <c r="S369" s="36"/>
      <c r="T369" s="36">
        <v>3</v>
      </c>
      <c r="U369" s="36">
        <v>1</v>
      </c>
      <c r="V369" s="36">
        <f t="shared" si="146"/>
        <v>3</v>
      </c>
      <c r="W369" s="36">
        <f t="shared" si="141"/>
        <v>1</v>
      </c>
      <c r="X369" s="36">
        <f t="shared" si="142"/>
        <v>4</v>
      </c>
      <c r="Y369" s="36">
        <f t="shared" si="143"/>
        <v>11</v>
      </c>
      <c r="Z369" s="36">
        <f t="shared" si="144"/>
        <v>30</v>
      </c>
      <c r="AA369" s="105">
        <f t="shared" si="145"/>
        <v>41</v>
      </c>
    </row>
    <row r="370" spans="3:28" s="89" customFormat="1" x14ac:dyDescent="0.4">
      <c r="C370" s="58">
        <v>12</v>
      </c>
      <c r="D370" s="6">
        <v>580434981</v>
      </c>
      <c r="E370" s="4" t="s">
        <v>88</v>
      </c>
      <c r="F370" s="6" t="s">
        <v>26</v>
      </c>
      <c r="G370" s="36">
        <v>5</v>
      </c>
      <c r="H370" s="36">
        <v>9</v>
      </c>
      <c r="I370" s="36">
        <f t="shared" si="140"/>
        <v>14</v>
      </c>
      <c r="J370" s="36"/>
      <c r="K370" s="36"/>
      <c r="L370" s="36"/>
      <c r="M370" s="36"/>
      <c r="N370" s="36">
        <v>1</v>
      </c>
      <c r="O370" s="36">
        <v>3</v>
      </c>
      <c r="P370" s="36"/>
      <c r="Q370" s="36"/>
      <c r="R370" s="36"/>
      <c r="S370" s="36"/>
      <c r="T370" s="36">
        <v>1</v>
      </c>
      <c r="U370" s="36">
        <v>2</v>
      </c>
      <c r="V370" s="36">
        <f t="shared" si="146"/>
        <v>2</v>
      </c>
      <c r="W370" s="36">
        <f t="shared" si="141"/>
        <v>5</v>
      </c>
      <c r="X370" s="36">
        <f t="shared" si="142"/>
        <v>7</v>
      </c>
      <c r="Y370" s="36">
        <f t="shared" si="143"/>
        <v>3</v>
      </c>
      <c r="Z370" s="36">
        <f t="shared" si="144"/>
        <v>4</v>
      </c>
      <c r="AA370" s="105">
        <f t="shared" si="145"/>
        <v>7</v>
      </c>
    </row>
    <row r="371" spans="3:28" s="89" customFormat="1" x14ac:dyDescent="0.4">
      <c r="C371" s="58">
        <v>13</v>
      </c>
      <c r="D371" s="6">
        <v>580439801</v>
      </c>
      <c r="E371" s="4" t="s">
        <v>56</v>
      </c>
      <c r="F371" s="6" t="s">
        <v>27</v>
      </c>
      <c r="G371" s="36">
        <v>8</v>
      </c>
      <c r="H371" s="36">
        <v>37</v>
      </c>
      <c r="I371" s="36">
        <f t="shared" ref="I371:I376" si="147">SUM(G371:H371)</f>
        <v>45</v>
      </c>
      <c r="J371" s="36"/>
      <c r="K371" s="36"/>
      <c r="L371" s="36"/>
      <c r="M371" s="36"/>
      <c r="N371" s="36"/>
      <c r="O371" s="36">
        <v>1</v>
      </c>
      <c r="P371" s="36"/>
      <c r="Q371" s="36"/>
      <c r="R371" s="36"/>
      <c r="S371" s="36"/>
      <c r="T371" s="36">
        <v>1</v>
      </c>
      <c r="U371" s="36">
        <v>6</v>
      </c>
      <c r="V371" s="36">
        <f t="shared" si="146"/>
        <v>1</v>
      </c>
      <c r="W371" s="36">
        <f t="shared" si="141"/>
        <v>7</v>
      </c>
      <c r="X371" s="36">
        <f t="shared" si="142"/>
        <v>8</v>
      </c>
      <c r="Y371" s="36">
        <f t="shared" si="143"/>
        <v>7</v>
      </c>
      <c r="Z371" s="36">
        <f t="shared" si="144"/>
        <v>30</v>
      </c>
      <c r="AA371" s="105">
        <f t="shared" si="145"/>
        <v>37</v>
      </c>
    </row>
    <row r="372" spans="3:28" s="89" customFormat="1" x14ac:dyDescent="0.4">
      <c r="C372" s="58">
        <v>14</v>
      </c>
      <c r="D372" s="6">
        <v>580439802</v>
      </c>
      <c r="E372" s="4" t="s">
        <v>56</v>
      </c>
      <c r="F372" s="6" t="s">
        <v>27</v>
      </c>
      <c r="G372" s="36">
        <v>3</v>
      </c>
      <c r="H372" s="36">
        <v>42</v>
      </c>
      <c r="I372" s="36">
        <f t="shared" si="147"/>
        <v>45</v>
      </c>
      <c r="J372" s="36"/>
      <c r="K372" s="36"/>
      <c r="L372" s="36"/>
      <c r="M372" s="36"/>
      <c r="N372" s="36"/>
      <c r="O372" s="36">
        <v>3</v>
      </c>
      <c r="P372" s="36"/>
      <c r="Q372" s="36"/>
      <c r="R372" s="36"/>
      <c r="S372" s="36"/>
      <c r="T372" s="36"/>
      <c r="U372" s="36">
        <v>4</v>
      </c>
      <c r="V372" s="36"/>
      <c r="W372" s="36">
        <f t="shared" si="141"/>
        <v>7</v>
      </c>
      <c r="X372" s="36">
        <f t="shared" si="142"/>
        <v>7</v>
      </c>
      <c r="Y372" s="36">
        <f t="shared" si="143"/>
        <v>3</v>
      </c>
      <c r="Z372" s="36">
        <f t="shared" si="144"/>
        <v>35</v>
      </c>
      <c r="AA372" s="105">
        <f t="shared" si="145"/>
        <v>38</v>
      </c>
    </row>
    <row r="373" spans="3:28" s="89" customFormat="1" x14ac:dyDescent="0.4">
      <c r="C373" s="58">
        <v>15</v>
      </c>
      <c r="D373" s="6">
        <v>580439803</v>
      </c>
      <c r="E373" s="4" t="s">
        <v>56</v>
      </c>
      <c r="F373" s="6" t="s">
        <v>27</v>
      </c>
      <c r="G373" s="36">
        <v>6</v>
      </c>
      <c r="H373" s="36">
        <v>40</v>
      </c>
      <c r="I373" s="36">
        <f t="shared" si="147"/>
        <v>46</v>
      </c>
      <c r="J373" s="36"/>
      <c r="K373" s="36"/>
      <c r="L373" s="36"/>
      <c r="M373" s="36"/>
      <c r="N373" s="36"/>
      <c r="O373" s="36">
        <v>2</v>
      </c>
      <c r="P373" s="36"/>
      <c r="Q373" s="36"/>
      <c r="R373" s="36"/>
      <c r="S373" s="36"/>
      <c r="T373" s="36">
        <v>1</v>
      </c>
      <c r="U373" s="36">
        <v>7</v>
      </c>
      <c r="V373" s="36">
        <f t="shared" si="146"/>
        <v>1</v>
      </c>
      <c r="W373" s="36">
        <f t="shared" si="141"/>
        <v>9</v>
      </c>
      <c r="X373" s="36">
        <f t="shared" si="142"/>
        <v>10</v>
      </c>
      <c r="Y373" s="36">
        <f t="shared" si="143"/>
        <v>5</v>
      </c>
      <c r="Z373" s="36">
        <f t="shared" si="144"/>
        <v>31</v>
      </c>
      <c r="AA373" s="105">
        <f t="shared" si="145"/>
        <v>36</v>
      </c>
    </row>
    <row r="374" spans="3:28" s="89" customFormat="1" x14ac:dyDescent="0.4">
      <c r="C374" s="58">
        <v>16</v>
      </c>
      <c r="D374" s="6">
        <v>580435901</v>
      </c>
      <c r="E374" s="4" t="s">
        <v>91</v>
      </c>
      <c r="F374" s="6" t="s">
        <v>28</v>
      </c>
      <c r="G374" s="36">
        <v>19</v>
      </c>
      <c r="H374" s="36">
        <v>21</v>
      </c>
      <c r="I374" s="36">
        <f t="shared" si="147"/>
        <v>40</v>
      </c>
      <c r="J374" s="36"/>
      <c r="K374" s="36"/>
      <c r="L374" s="36">
        <v>1</v>
      </c>
      <c r="M374" s="36"/>
      <c r="N374" s="36"/>
      <c r="O374" s="36"/>
      <c r="P374" s="36">
        <v>1</v>
      </c>
      <c r="Q374" s="36">
        <v>2</v>
      </c>
      <c r="R374" s="36"/>
      <c r="S374" s="36"/>
      <c r="T374" s="36">
        <v>3</v>
      </c>
      <c r="U374" s="36">
        <v>2</v>
      </c>
      <c r="V374" s="36">
        <f t="shared" si="146"/>
        <v>4</v>
      </c>
      <c r="W374" s="36">
        <f t="shared" si="141"/>
        <v>2</v>
      </c>
      <c r="X374" s="36">
        <f t="shared" si="142"/>
        <v>6</v>
      </c>
      <c r="Y374" s="36">
        <f t="shared" si="143"/>
        <v>16</v>
      </c>
      <c r="Z374" s="36">
        <f t="shared" si="144"/>
        <v>21</v>
      </c>
      <c r="AA374" s="105">
        <f t="shared" si="145"/>
        <v>37</v>
      </c>
    </row>
    <row r="375" spans="3:28" s="89" customFormat="1" x14ac:dyDescent="0.4">
      <c r="C375" s="58">
        <v>17</v>
      </c>
      <c r="D375" s="6">
        <v>580436001</v>
      </c>
      <c r="E375" s="4" t="s">
        <v>90</v>
      </c>
      <c r="F375" s="6" t="s">
        <v>28</v>
      </c>
      <c r="G375" s="36">
        <v>6</v>
      </c>
      <c r="H375" s="36">
        <v>19</v>
      </c>
      <c r="I375" s="36">
        <f t="shared" si="147"/>
        <v>25</v>
      </c>
      <c r="J375" s="36"/>
      <c r="K375" s="36"/>
      <c r="L375" s="36"/>
      <c r="M375" s="36"/>
      <c r="N375" s="36">
        <v>2</v>
      </c>
      <c r="O375" s="36">
        <v>3</v>
      </c>
      <c r="P375" s="36"/>
      <c r="Q375" s="36"/>
      <c r="R375" s="36"/>
      <c r="S375" s="36"/>
      <c r="T375" s="36"/>
      <c r="U375" s="36">
        <v>1</v>
      </c>
      <c r="V375" s="36">
        <f t="shared" si="146"/>
        <v>2</v>
      </c>
      <c r="W375" s="36">
        <f t="shared" si="141"/>
        <v>4</v>
      </c>
      <c r="X375" s="36">
        <f t="shared" si="142"/>
        <v>6</v>
      </c>
      <c r="Y375" s="36">
        <f t="shared" si="143"/>
        <v>4</v>
      </c>
      <c r="Z375" s="36">
        <f t="shared" si="144"/>
        <v>15</v>
      </c>
      <c r="AA375" s="105">
        <f t="shared" si="145"/>
        <v>19</v>
      </c>
    </row>
    <row r="376" spans="3:28" s="89" customFormat="1" x14ac:dyDescent="0.4">
      <c r="C376" s="71">
        <v>18</v>
      </c>
      <c r="D376" s="7">
        <v>580433601</v>
      </c>
      <c r="E376" s="72" t="s">
        <v>29</v>
      </c>
      <c r="F376" s="7" t="s">
        <v>29</v>
      </c>
      <c r="G376" s="41">
        <v>10</v>
      </c>
      <c r="H376" s="41">
        <v>13</v>
      </c>
      <c r="I376" s="41">
        <f t="shared" si="147"/>
        <v>23</v>
      </c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>
        <v>5</v>
      </c>
      <c r="U376" s="41">
        <v>4</v>
      </c>
      <c r="V376" s="41">
        <f t="shared" si="146"/>
        <v>5</v>
      </c>
      <c r="W376" s="41">
        <f t="shared" si="141"/>
        <v>4</v>
      </c>
      <c r="X376" s="41">
        <f t="shared" si="142"/>
        <v>9</v>
      </c>
      <c r="Y376" s="41">
        <f t="shared" si="143"/>
        <v>5</v>
      </c>
      <c r="Z376" s="41">
        <f t="shared" si="144"/>
        <v>9</v>
      </c>
      <c r="AA376" s="110">
        <f t="shared" si="145"/>
        <v>14</v>
      </c>
    </row>
    <row r="377" spans="3:28" s="89" customFormat="1" x14ac:dyDescent="0.4">
      <c r="C377" s="102"/>
      <c r="D377" s="102"/>
      <c r="E377" s="149"/>
      <c r="F377" s="102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</row>
    <row r="378" spans="3:28" s="89" customFormat="1" x14ac:dyDescent="0.4">
      <c r="C378" s="95"/>
      <c r="D378" s="95"/>
      <c r="E378" s="150"/>
      <c r="F378" s="95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</row>
    <row r="379" spans="3:28" x14ac:dyDescent="0.4">
      <c r="C379" s="255" t="s">
        <v>199</v>
      </c>
      <c r="D379" s="25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  <c r="Y379" s="255"/>
      <c r="Z379" s="255"/>
      <c r="AA379" s="255"/>
      <c r="AB379" s="18"/>
    </row>
    <row r="380" spans="3:28" x14ac:dyDescent="0.4">
      <c r="C380" s="267" t="s">
        <v>25</v>
      </c>
      <c r="D380" s="267"/>
      <c r="E380" s="267"/>
      <c r="F380" s="267"/>
      <c r="G380" s="267"/>
      <c r="H380" s="267"/>
      <c r="I380" s="267"/>
      <c r="J380" s="267"/>
      <c r="K380" s="267"/>
      <c r="L380" s="267"/>
      <c r="M380" s="267"/>
      <c r="N380" s="267"/>
      <c r="O380" s="267"/>
      <c r="P380" s="267"/>
      <c r="Q380" s="267"/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19"/>
    </row>
    <row r="381" spans="3:28" x14ac:dyDescent="0.4">
      <c r="C381" s="264" t="s">
        <v>1</v>
      </c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6"/>
    </row>
    <row r="382" spans="3:28" x14ac:dyDescent="0.4">
      <c r="C382" s="251" t="s">
        <v>3</v>
      </c>
      <c r="D382" s="257" t="s">
        <v>4</v>
      </c>
      <c r="E382" s="251" t="s">
        <v>5</v>
      </c>
      <c r="F382" s="251" t="s">
        <v>6</v>
      </c>
      <c r="G382" s="258" t="s">
        <v>7</v>
      </c>
      <c r="H382" s="259"/>
      <c r="I382" s="260"/>
      <c r="J382" s="264" t="s">
        <v>8</v>
      </c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6"/>
      <c r="Y382" s="258" t="s">
        <v>9</v>
      </c>
      <c r="Z382" s="259"/>
      <c r="AA382" s="260"/>
    </row>
    <row r="383" spans="3:28" x14ac:dyDescent="0.4">
      <c r="C383" s="251"/>
      <c r="D383" s="257"/>
      <c r="E383" s="251"/>
      <c r="F383" s="251"/>
      <c r="G383" s="261"/>
      <c r="H383" s="262"/>
      <c r="I383" s="263"/>
      <c r="J383" s="251" t="s">
        <v>13</v>
      </c>
      <c r="K383" s="251"/>
      <c r="L383" s="251" t="s">
        <v>14</v>
      </c>
      <c r="M383" s="251"/>
      <c r="N383" s="251" t="s">
        <v>174</v>
      </c>
      <c r="O383" s="251"/>
      <c r="P383" s="251" t="s">
        <v>175</v>
      </c>
      <c r="Q383" s="251"/>
      <c r="R383" s="251" t="s">
        <v>94</v>
      </c>
      <c r="S383" s="251"/>
      <c r="T383" s="251" t="s">
        <v>95</v>
      </c>
      <c r="U383" s="251"/>
      <c r="V383" s="252" t="s">
        <v>12</v>
      </c>
      <c r="W383" s="253"/>
      <c r="X383" s="254"/>
      <c r="Y383" s="261"/>
      <c r="Z383" s="262"/>
      <c r="AA383" s="263"/>
    </row>
    <row r="384" spans="3:28" x14ac:dyDescent="0.4">
      <c r="C384" s="251"/>
      <c r="D384" s="257"/>
      <c r="E384" s="251"/>
      <c r="F384" s="251"/>
      <c r="G384" s="136" t="s">
        <v>10</v>
      </c>
      <c r="H384" s="136" t="s">
        <v>11</v>
      </c>
      <c r="I384" s="136" t="s">
        <v>12</v>
      </c>
      <c r="J384" s="136" t="s">
        <v>10</v>
      </c>
      <c r="K384" s="136" t="s">
        <v>11</v>
      </c>
      <c r="L384" s="136" t="s">
        <v>10</v>
      </c>
      <c r="M384" s="136" t="s">
        <v>11</v>
      </c>
      <c r="N384" s="136" t="s">
        <v>10</v>
      </c>
      <c r="O384" s="136" t="s">
        <v>11</v>
      </c>
      <c r="P384" s="136" t="s">
        <v>10</v>
      </c>
      <c r="Q384" s="136" t="s">
        <v>11</v>
      </c>
      <c r="R384" s="136" t="s">
        <v>10</v>
      </c>
      <c r="S384" s="136" t="s">
        <v>11</v>
      </c>
      <c r="T384" s="136" t="s">
        <v>10</v>
      </c>
      <c r="U384" s="136" t="s">
        <v>11</v>
      </c>
      <c r="V384" s="136" t="s">
        <v>10</v>
      </c>
      <c r="W384" s="136" t="s">
        <v>11</v>
      </c>
      <c r="X384" s="136" t="s">
        <v>12</v>
      </c>
      <c r="Y384" s="136" t="s">
        <v>10</v>
      </c>
      <c r="Z384" s="136" t="s">
        <v>11</v>
      </c>
      <c r="AA384" s="136" t="s">
        <v>12</v>
      </c>
      <c r="AB384" s="137"/>
    </row>
    <row r="385" spans="3:27" s="89" customFormat="1" x14ac:dyDescent="0.4">
      <c r="C385" s="125"/>
      <c r="D385" s="145" t="s">
        <v>15</v>
      </c>
      <c r="E385" s="100"/>
      <c r="F385" s="100"/>
      <c r="G385" s="55"/>
      <c r="H385" s="55"/>
      <c r="I385" s="55"/>
      <c r="J385" s="129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46"/>
    </row>
    <row r="386" spans="3:27" x14ac:dyDescent="0.4">
      <c r="C386" s="58"/>
      <c r="D386" s="147" t="s">
        <v>148</v>
      </c>
      <c r="E386" s="147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20"/>
      <c r="Z386" s="20"/>
      <c r="AA386" s="104"/>
    </row>
    <row r="387" spans="3:27" s="89" customFormat="1" x14ac:dyDescent="0.4">
      <c r="C387" s="151" t="s">
        <v>150</v>
      </c>
      <c r="D387" s="152"/>
      <c r="E387" s="152"/>
      <c r="F387" s="153"/>
      <c r="G387" s="147"/>
      <c r="H387" s="147"/>
      <c r="I387" s="14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105"/>
    </row>
    <row r="388" spans="3:27" s="89" customFormat="1" x14ac:dyDescent="0.4">
      <c r="C388" s="120">
        <v>19</v>
      </c>
      <c r="D388" s="78">
        <v>580434982</v>
      </c>
      <c r="E388" s="72" t="s">
        <v>138</v>
      </c>
      <c r="F388" s="7" t="s">
        <v>26</v>
      </c>
      <c r="G388" s="7">
        <v>12</v>
      </c>
      <c r="H388" s="7">
        <v>22</v>
      </c>
      <c r="I388" s="41">
        <f>SUM(G388:H388)</f>
        <v>34</v>
      </c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>
        <v>6</v>
      </c>
      <c r="U388" s="41">
        <v>4</v>
      </c>
      <c r="V388" s="41">
        <f t="shared" si="146"/>
        <v>6</v>
      </c>
      <c r="W388" s="41">
        <f t="shared" si="141"/>
        <v>4</v>
      </c>
      <c r="X388" s="41">
        <f t="shared" si="142"/>
        <v>10</v>
      </c>
      <c r="Y388" s="41">
        <f t="shared" si="143"/>
        <v>6</v>
      </c>
      <c r="Z388" s="41">
        <f t="shared" si="144"/>
        <v>18</v>
      </c>
      <c r="AA388" s="110">
        <f t="shared" si="145"/>
        <v>24</v>
      </c>
    </row>
    <row r="389" spans="3:27" s="89" customFormat="1" x14ac:dyDescent="0.4">
      <c r="C389" s="70"/>
      <c r="D389" s="27"/>
      <c r="E389" s="80" t="s">
        <v>284</v>
      </c>
      <c r="F389" s="69"/>
      <c r="G389" s="34">
        <f>SUM(G365:G388)</f>
        <v>136</v>
      </c>
      <c r="H389" s="34">
        <f>SUM(H365:H388)</f>
        <v>338</v>
      </c>
      <c r="I389" s="34">
        <f>SUM(I365:I388)</f>
        <v>474</v>
      </c>
      <c r="J389" s="34"/>
      <c r="K389" s="34"/>
      <c r="L389" s="34">
        <f>SUM(L365:L388)</f>
        <v>2</v>
      </c>
      <c r="M389" s="34"/>
      <c r="N389" s="34">
        <f>SUM(N365:N388)</f>
        <v>5</v>
      </c>
      <c r="O389" s="34">
        <f>SUM(O365:O388)</f>
        <v>12</v>
      </c>
      <c r="P389" s="34">
        <f>SUM(P365:P388)</f>
        <v>3</v>
      </c>
      <c r="Q389" s="34">
        <f>SUM(Q365:Q388)</f>
        <v>11</v>
      </c>
      <c r="R389" s="34"/>
      <c r="S389" s="34"/>
      <c r="T389" s="34">
        <f t="shared" ref="T389:AA389" si="148">SUM(T365:T388)</f>
        <v>23</v>
      </c>
      <c r="U389" s="34">
        <f t="shared" si="148"/>
        <v>44</v>
      </c>
      <c r="V389" s="34">
        <f t="shared" si="148"/>
        <v>30</v>
      </c>
      <c r="W389" s="34">
        <f t="shared" si="148"/>
        <v>56</v>
      </c>
      <c r="X389" s="34">
        <f t="shared" si="148"/>
        <v>86</v>
      </c>
      <c r="Y389" s="34">
        <f t="shared" si="148"/>
        <v>109</v>
      </c>
      <c r="Z389" s="34">
        <f t="shared" si="148"/>
        <v>293</v>
      </c>
      <c r="AA389" s="109">
        <f t="shared" si="148"/>
        <v>402</v>
      </c>
    </row>
    <row r="390" spans="3:27" s="89" customFormat="1" x14ac:dyDescent="0.4">
      <c r="C390" s="58"/>
      <c r="D390" s="6"/>
      <c r="E390" s="80" t="s">
        <v>17</v>
      </c>
      <c r="F390" s="69"/>
      <c r="G390" s="34">
        <f>G364+G389</f>
        <v>162</v>
      </c>
      <c r="H390" s="34">
        <f>H364+H389</f>
        <v>488</v>
      </c>
      <c r="I390" s="34">
        <f>I364+I389</f>
        <v>650</v>
      </c>
      <c r="J390" s="34"/>
      <c r="K390" s="34"/>
      <c r="L390" s="34">
        <f t="shared" ref="L390:Q390" si="149">L364+L389</f>
        <v>2</v>
      </c>
      <c r="M390" s="34">
        <f t="shared" si="149"/>
        <v>1</v>
      </c>
      <c r="N390" s="34">
        <f t="shared" si="149"/>
        <v>5</v>
      </c>
      <c r="O390" s="34">
        <f t="shared" si="149"/>
        <v>12</v>
      </c>
      <c r="P390" s="34">
        <f t="shared" si="149"/>
        <v>3</v>
      </c>
      <c r="Q390" s="34">
        <f t="shared" si="149"/>
        <v>11</v>
      </c>
      <c r="R390" s="34"/>
      <c r="S390" s="34"/>
      <c r="T390" s="34">
        <f t="shared" ref="T390:AA390" si="150">T364+T389</f>
        <v>26</v>
      </c>
      <c r="U390" s="34">
        <f t="shared" si="150"/>
        <v>63</v>
      </c>
      <c r="V390" s="34">
        <f t="shared" si="150"/>
        <v>33</v>
      </c>
      <c r="W390" s="34">
        <f t="shared" si="150"/>
        <v>76</v>
      </c>
      <c r="X390" s="34">
        <f t="shared" si="150"/>
        <v>109</v>
      </c>
      <c r="Y390" s="34">
        <f t="shared" si="150"/>
        <v>132</v>
      </c>
      <c r="Z390" s="34">
        <f t="shared" si="150"/>
        <v>423</v>
      </c>
      <c r="AA390" s="109">
        <f t="shared" si="150"/>
        <v>555</v>
      </c>
    </row>
    <row r="391" spans="3:27" s="89" customFormat="1" x14ac:dyDescent="0.4">
      <c r="C391" s="154"/>
      <c r="D391" s="78"/>
      <c r="E391" s="68" t="s">
        <v>203</v>
      </c>
      <c r="F391" s="67"/>
      <c r="G391" s="44">
        <f>SUM(G390)</f>
        <v>162</v>
      </c>
      <c r="H391" s="44">
        <f t="shared" ref="H391:AA391" si="151">SUM(H390)</f>
        <v>488</v>
      </c>
      <c r="I391" s="44">
        <f t="shared" si="151"/>
        <v>650</v>
      </c>
      <c r="J391" s="44"/>
      <c r="K391" s="44"/>
      <c r="L391" s="44">
        <f t="shared" si="151"/>
        <v>2</v>
      </c>
      <c r="M391" s="44">
        <f t="shared" si="151"/>
        <v>1</v>
      </c>
      <c r="N391" s="44">
        <f t="shared" si="151"/>
        <v>5</v>
      </c>
      <c r="O391" s="44">
        <f t="shared" si="151"/>
        <v>12</v>
      </c>
      <c r="P391" s="44">
        <f t="shared" si="151"/>
        <v>3</v>
      </c>
      <c r="Q391" s="44">
        <f t="shared" si="151"/>
        <v>11</v>
      </c>
      <c r="R391" s="44"/>
      <c r="S391" s="44"/>
      <c r="T391" s="44">
        <f t="shared" si="151"/>
        <v>26</v>
      </c>
      <c r="U391" s="44">
        <f t="shared" si="151"/>
        <v>63</v>
      </c>
      <c r="V391" s="44">
        <f t="shared" si="151"/>
        <v>33</v>
      </c>
      <c r="W391" s="44">
        <f t="shared" si="151"/>
        <v>76</v>
      </c>
      <c r="X391" s="44">
        <f t="shared" si="151"/>
        <v>109</v>
      </c>
      <c r="Y391" s="44">
        <f t="shared" si="151"/>
        <v>132</v>
      </c>
      <c r="Z391" s="44">
        <f t="shared" si="151"/>
        <v>423</v>
      </c>
      <c r="AA391" s="111">
        <f t="shared" si="151"/>
        <v>555</v>
      </c>
    </row>
    <row r="392" spans="3:27" x14ac:dyDescent="0.4">
      <c r="C392" s="58"/>
      <c r="D392" s="147" t="s">
        <v>149</v>
      </c>
      <c r="E392" s="147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20"/>
      <c r="Z392" s="20"/>
      <c r="AA392" s="104"/>
    </row>
    <row r="393" spans="3:27" x14ac:dyDescent="0.4">
      <c r="C393" s="58">
        <v>20</v>
      </c>
      <c r="D393" s="6">
        <v>570134921</v>
      </c>
      <c r="E393" s="82" t="s">
        <v>194</v>
      </c>
      <c r="F393" s="6" t="s">
        <v>26</v>
      </c>
      <c r="G393" s="36">
        <v>3</v>
      </c>
      <c r="H393" s="36">
        <v>10</v>
      </c>
      <c r="I393" s="36">
        <f t="shared" ref="I393:I399" si="152">SUM(G393:H393)</f>
        <v>13</v>
      </c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>
        <v>2</v>
      </c>
      <c r="V393" s="36"/>
      <c r="W393" s="36">
        <f t="shared" ref="W393" si="153">SUM(K393,M393,O393,S393,U393)</f>
        <v>2</v>
      </c>
      <c r="X393" s="36">
        <f t="shared" ref="X393" si="154">SUM(V393,W393)</f>
        <v>2</v>
      </c>
      <c r="Y393" s="20">
        <f>G393+P393-V393</f>
        <v>3</v>
      </c>
      <c r="Z393" s="20">
        <f>H393+Q393-W393</f>
        <v>8</v>
      </c>
      <c r="AA393" s="104">
        <f>SUM(Y393:Z393)</f>
        <v>11</v>
      </c>
    </row>
    <row r="394" spans="3:27" x14ac:dyDescent="0.4">
      <c r="C394" s="58">
        <v>21</v>
      </c>
      <c r="D394" s="6">
        <v>570134931</v>
      </c>
      <c r="E394" s="82" t="s">
        <v>195</v>
      </c>
      <c r="F394" s="6" t="s">
        <v>26</v>
      </c>
      <c r="G394" s="36"/>
      <c r="H394" s="36">
        <v>5</v>
      </c>
      <c r="I394" s="36">
        <f t="shared" si="152"/>
        <v>5</v>
      </c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>
        <v>1</v>
      </c>
      <c r="V394" s="36"/>
      <c r="W394" s="36">
        <f t="shared" ref="W394:W399" si="155">SUM(K394,M394,O394,S394,U394)</f>
        <v>1</v>
      </c>
      <c r="X394" s="36">
        <f t="shared" ref="X394:X399" si="156">SUM(V394,W394)</f>
        <v>1</v>
      </c>
      <c r="Y394" s="20"/>
      <c r="Z394" s="20">
        <f t="shared" ref="Z394:Z424" si="157">H394+Q394-W394</f>
        <v>4</v>
      </c>
      <c r="AA394" s="104">
        <f t="shared" ref="AA394:AA424" si="158">SUM(Y394:Z394)</f>
        <v>4</v>
      </c>
    </row>
    <row r="395" spans="3:27" x14ac:dyDescent="0.4">
      <c r="C395" s="58">
        <v>22</v>
      </c>
      <c r="D395" s="6">
        <v>570134941</v>
      </c>
      <c r="E395" s="82" t="s">
        <v>151</v>
      </c>
      <c r="F395" s="6" t="s">
        <v>26</v>
      </c>
      <c r="G395" s="36">
        <v>6</v>
      </c>
      <c r="H395" s="36">
        <v>30</v>
      </c>
      <c r="I395" s="36">
        <f t="shared" si="152"/>
        <v>36</v>
      </c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>
        <v>2</v>
      </c>
      <c r="V395" s="36"/>
      <c r="W395" s="36">
        <f t="shared" si="155"/>
        <v>2</v>
      </c>
      <c r="X395" s="36">
        <f t="shared" si="156"/>
        <v>2</v>
      </c>
      <c r="Y395" s="20">
        <f t="shared" ref="Y395:Y424" si="159">G395+P395-V395</f>
        <v>6</v>
      </c>
      <c r="Z395" s="20">
        <f t="shared" si="157"/>
        <v>28</v>
      </c>
      <c r="AA395" s="104">
        <f t="shared" si="158"/>
        <v>34</v>
      </c>
    </row>
    <row r="396" spans="3:27" x14ac:dyDescent="0.4">
      <c r="C396" s="58">
        <v>23</v>
      </c>
      <c r="D396" s="6">
        <v>570134942</v>
      </c>
      <c r="E396" s="82" t="s">
        <v>151</v>
      </c>
      <c r="F396" s="6" t="s">
        <v>26</v>
      </c>
      <c r="G396" s="36">
        <v>19</v>
      </c>
      <c r="H396" s="36">
        <v>20</v>
      </c>
      <c r="I396" s="36">
        <f t="shared" si="152"/>
        <v>39</v>
      </c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>
        <v>5</v>
      </c>
      <c r="U396" s="36"/>
      <c r="V396" s="36">
        <f t="shared" ref="V396:V399" si="160">SUM(J396,L396,N396,R396,T396)</f>
        <v>5</v>
      </c>
      <c r="W396" s="36"/>
      <c r="X396" s="36">
        <f t="shared" si="156"/>
        <v>5</v>
      </c>
      <c r="Y396" s="20">
        <f t="shared" si="159"/>
        <v>14</v>
      </c>
      <c r="Z396" s="20">
        <f t="shared" si="157"/>
        <v>20</v>
      </c>
      <c r="AA396" s="104">
        <f t="shared" si="158"/>
        <v>34</v>
      </c>
    </row>
    <row r="397" spans="3:27" x14ac:dyDescent="0.4">
      <c r="C397" s="58">
        <v>24</v>
      </c>
      <c r="D397" s="6">
        <v>570134951</v>
      </c>
      <c r="E397" s="82" t="s">
        <v>196</v>
      </c>
      <c r="F397" s="6" t="s">
        <v>26</v>
      </c>
      <c r="G397" s="36">
        <v>1</v>
      </c>
      <c r="H397" s="36">
        <v>18</v>
      </c>
      <c r="I397" s="36">
        <f t="shared" si="152"/>
        <v>19</v>
      </c>
      <c r="J397" s="36"/>
      <c r="K397" s="36"/>
      <c r="L397" s="36"/>
      <c r="M397" s="36"/>
      <c r="N397" s="36"/>
      <c r="O397" s="36"/>
      <c r="P397" s="36">
        <v>1</v>
      </c>
      <c r="Q397" s="36">
        <v>5</v>
      </c>
      <c r="R397" s="36"/>
      <c r="S397" s="36"/>
      <c r="T397" s="36">
        <v>1</v>
      </c>
      <c r="U397" s="36">
        <v>4</v>
      </c>
      <c r="V397" s="36">
        <f t="shared" si="160"/>
        <v>1</v>
      </c>
      <c r="W397" s="36">
        <f t="shared" si="155"/>
        <v>4</v>
      </c>
      <c r="X397" s="36">
        <f t="shared" si="156"/>
        <v>5</v>
      </c>
      <c r="Y397" s="20">
        <f t="shared" si="159"/>
        <v>1</v>
      </c>
      <c r="Z397" s="20">
        <f t="shared" si="157"/>
        <v>19</v>
      </c>
      <c r="AA397" s="104">
        <f t="shared" si="158"/>
        <v>20</v>
      </c>
    </row>
    <row r="398" spans="3:27" x14ac:dyDescent="0.4">
      <c r="C398" s="58">
        <v>25</v>
      </c>
      <c r="D398" s="6">
        <v>570139801</v>
      </c>
      <c r="E398" s="82" t="s">
        <v>30</v>
      </c>
      <c r="F398" s="6" t="s">
        <v>27</v>
      </c>
      <c r="G398" s="36"/>
      <c r="H398" s="36">
        <v>40</v>
      </c>
      <c r="I398" s="36">
        <f t="shared" si="152"/>
        <v>40</v>
      </c>
      <c r="J398" s="36"/>
      <c r="K398" s="36"/>
      <c r="L398" s="36"/>
      <c r="M398" s="36">
        <v>1</v>
      </c>
      <c r="N398" s="36"/>
      <c r="O398" s="36">
        <v>1</v>
      </c>
      <c r="P398" s="36"/>
      <c r="Q398" s="36"/>
      <c r="R398" s="36"/>
      <c r="S398" s="36">
        <v>1</v>
      </c>
      <c r="T398" s="36"/>
      <c r="U398" s="36">
        <v>2</v>
      </c>
      <c r="V398" s="36"/>
      <c r="W398" s="36">
        <f t="shared" si="155"/>
        <v>5</v>
      </c>
      <c r="X398" s="36">
        <f t="shared" si="156"/>
        <v>5</v>
      </c>
      <c r="Y398" s="20"/>
      <c r="Z398" s="20">
        <f t="shared" si="157"/>
        <v>35</v>
      </c>
      <c r="AA398" s="104">
        <f t="shared" si="158"/>
        <v>35</v>
      </c>
    </row>
    <row r="399" spans="3:27" x14ac:dyDescent="0.4">
      <c r="C399" s="120">
        <v>26</v>
      </c>
      <c r="D399" s="78">
        <v>570139802</v>
      </c>
      <c r="E399" s="128" t="s">
        <v>30</v>
      </c>
      <c r="F399" s="7" t="s">
        <v>27</v>
      </c>
      <c r="G399" s="41">
        <v>6</v>
      </c>
      <c r="H399" s="41">
        <v>33</v>
      </c>
      <c r="I399" s="41">
        <f t="shared" si="152"/>
        <v>39</v>
      </c>
      <c r="J399" s="41"/>
      <c r="K399" s="41"/>
      <c r="L399" s="41">
        <v>1</v>
      </c>
      <c r="M399" s="41"/>
      <c r="N399" s="41">
        <v>1</v>
      </c>
      <c r="O399" s="41">
        <v>4</v>
      </c>
      <c r="P399" s="41"/>
      <c r="Q399" s="41"/>
      <c r="R399" s="41"/>
      <c r="S399" s="41">
        <v>2</v>
      </c>
      <c r="T399" s="41"/>
      <c r="U399" s="41"/>
      <c r="V399" s="36">
        <f t="shared" si="160"/>
        <v>2</v>
      </c>
      <c r="W399" s="36">
        <f t="shared" si="155"/>
        <v>6</v>
      </c>
      <c r="X399" s="36">
        <f t="shared" si="156"/>
        <v>8</v>
      </c>
      <c r="Y399" s="39">
        <f t="shared" si="159"/>
        <v>4</v>
      </c>
      <c r="Z399" s="39">
        <f t="shared" si="157"/>
        <v>27</v>
      </c>
      <c r="AA399" s="108">
        <f t="shared" si="158"/>
        <v>31</v>
      </c>
    </row>
    <row r="400" spans="3:27" x14ac:dyDescent="0.4">
      <c r="C400" s="169"/>
      <c r="D400" s="67"/>
      <c r="E400" s="68" t="s">
        <v>121</v>
      </c>
      <c r="F400" s="69"/>
      <c r="G400" s="34">
        <f>SUM(G393:G399)</f>
        <v>35</v>
      </c>
      <c r="H400" s="34">
        <f t="shared" ref="H400:AA400" si="161">SUM(H393:H399)</f>
        <v>156</v>
      </c>
      <c r="I400" s="34">
        <f t="shared" si="161"/>
        <v>191</v>
      </c>
      <c r="J400" s="34"/>
      <c r="K400" s="34"/>
      <c r="L400" s="34">
        <f t="shared" si="161"/>
        <v>1</v>
      </c>
      <c r="M400" s="34">
        <f t="shared" si="161"/>
        <v>1</v>
      </c>
      <c r="N400" s="34">
        <f t="shared" si="161"/>
        <v>1</v>
      </c>
      <c r="O400" s="34">
        <f t="shared" si="161"/>
        <v>5</v>
      </c>
      <c r="P400" s="34">
        <f t="shared" si="161"/>
        <v>1</v>
      </c>
      <c r="Q400" s="34">
        <f t="shared" si="161"/>
        <v>5</v>
      </c>
      <c r="R400" s="34"/>
      <c r="S400" s="34">
        <f t="shared" si="161"/>
        <v>3</v>
      </c>
      <c r="T400" s="34">
        <f t="shared" si="161"/>
        <v>6</v>
      </c>
      <c r="U400" s="34">
        <f t="shared" si="161"/>
        <v>11</v>
      </c>
      <c r="V400" s="34">
        <f t="shared" si="161"/>
        <v>8</v>
      </c>
      <c r="W400" s="34">
        <f t="shared" si="161"/>
        <v>20</v>
      </c>
      <c r="X400" s="34">
        <f t="shared" si="161"/>
        <v>28</v>
      </c>
      <c r="Y400" s="34">
        <f t="shared" si="161"/>
        <v>28</v>
      </c>
      <c r="Z400" s="34">
        <f t="shared" si="161"/>
        <v>141</v>
      </c>
      <c r="AA400" s="109">
        <f t="shared" si="161"/>
        <v>169</v>
      </c>
    </row>
    <row r="401" spans="3:28" x14ac:dyDescent="0.4">
      <c r="C401" s="70">
        <v>27</v>
      </c>
      <c r="D401" s="27">
        <v>570434921</v>
      </c>
      <c r="E401" s="84" t="s">
        <v>204</v>
      </c>
      <c r="F401" s="27" t="s">
        <v>26</v>
      </c>
      <c r="G401" s="20">
        <v>17</v>
      </c>
      <c r="H401" s="20">
        <v>34</v>
      </c>
      <c r="I401" s="20">
        <f t="shared" ref="I401:I417" si="162">SUM(G401:H401)</f>
        <v>51</v>
      </c>
      <c r="J401" s="20"/>
      <c r="K401" s="20"/>
      <c r="L401" s="20"/>
      <c r="M401" s="20">
        <v>1</v>
      </c>
      <c r="N401" s="20"/>
      <c r="O401" s="20">
        <v>1</v>
      </c>
      <c r="P401" s="20"/>
      <c r="Q401" s="20">
        <v>2</v>
      </c>
      <c r="R401" s="20"/>
      <c r="S401" s="20">
        <v>1</v>
      </c>
      <c r="T401" s="20">
        <v>5</v>
      </c>
      <c r="U401" s="20">
        <v>11</v>
      </c>
      <c r="V401" s="20">
        <f t="shared" ref="V401:V416" si="163">SUM(J401,L401,N401,R401,T401)</f>
        <v>5</v>
      </c>
      <c r="W401" s="20">
        <f t="shared" ref="W401:W416" si="164">SUM(K401,M401,O401,S401,U401)</f>
        <v>14</v>
      </c>
      <c r="X401" s="20">
        <f t="shared" ref="X401:X416" si="165">SUM(V401,W401)</f>
        <v>19</v>
      </c>
      <c r="Y401" s="20">
        <f t="shared" si="159"/>
        <v>12</v>
      </c>
      <c r="Z401" s="20">
        <f t="shared" si="157"/>
        <v>22</v>
      </c>
      <c r="AA401" s="104">
        <f t="shared" si="158"/>
        <v>34</v>
      </c>
    </row>
    <row r="402" spans="3:28" x14ac:dyDescent="0.4">
      <c r="C402" s="58">
        <v>28</v>
      </c>
      <c r="D402" s="6">
        <v>570434931</v>
      </c>
      <c r="E402" s="82" t="s">
        <v>191</v>
      </c>
      <c r="F402" s="6" t="s">
        <v>26</v>
      </c>
      <c r="G402" s="36">
        <v>11</v>
      </c>
      <c r="H402" s="36">
        <v>19</v>
      </c>
      <c r="I402" s="36">
        <f t="shared" si="162"/>
        <v>30</v>
      </c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>
        <v>6</v>
      </c>
      <c r="U402" s="36">
        <v>4</v>
      </c>
      <c r="V402" s="36">
        <f t="shared" si="163"/>
        <v>6</v>
      </c>
      <c r="W402" s="36">
        <f t="shared" si="164"/>
        <v>4</v>
      </c>
      <c r="X402" s="36">
        <f t="shared" si="165"/>
        <v>10</v>
      </c>
      <c r="Y402" s="20">
        <f t="shared" si="159"/>
        <v>5</v>
      </c>
      <c r="Z402" s="20">
        <f t="shared" si="157"/>
        <v>15</v>
      </c>
      <c r="AA402" s="104">
        <f t="shared" si="158"/>
        <v>20</v>
      </c>
    </row>
    <row r="403" spans="3:28" x14ac:dyDescent="0.4">
      <c r="C403" s="58">
        <v>29</v>
      </c>
      <c r="D403" s="6">
        <v>570434941</v>
      </c>
      <c r="E403" s="82" t="s">
        <v>206</v>
      </c>
      <c r="F403" s="6" t="s">
        <v>26</v>
      </c>
      <c r="G403" s="36">
        <v>29</v>
      </c>
      <c r="H403" s="36">
        <v>23</v>
      </c>
      <c r="I403" s="36">
        <f t="shared" si="162"/>
        <v>52</v>
      </c>
      <c r="J403" s="36"/>
      <c r="K403" s="36"/>
      <c r="L403" s="36">
        <v>1</v>
      </c>
      <c r="M403" s="36">
        <v>3</v>
      </c>
      <c r="N403" s="36"/>
      <c r="O403" s="36"/>
      <c r="P403" s="36">
        <v>2</v>
      </c>
      <c r="Q403" s="36"/>
      <c r="R403" s="36">
        <v>3</v>
      </c>
      <c r="S403" s="36">
        <v>1</v>
      </c>
      <c r="T403" s="36">
        <v>8</v>
      </c>
      <c r="U403" s="36">
        <v>1</v>
      </c>
      <c r="V403" s="36">
        <f t="shared" si="163"/>
        <v>12</v>
      </c>
      <c r="W403" s="36">
        <f t="shared" si="164"/>
        <v>5</v>
      </c>
      <c r="X403" s="36">
        <f t="shared" si="165"/>
        <v>17</v>
      </c>
      <c r="Y403" s="20">
        <f t="shared" si="159"/>
        <v>19</v>
      </c>
      <c r="Z403" s="20">
        <f t="shared" si="157"/>
        <v>18</v>
      </c>
      <c r="AA403" s="104">
        <f t="shared" si="158"/>
        <v>37</v>
      </c>
    </row>
    <row r="404" spans="3:28" x14ac:dyDescent="0.4">
      <c r="C404" s="58">
        <v>30</v>
      </c>
      <c r="D404" s="6">
        <v>570434951</v>
      </c>
      <c r="E404" s="82" t="s">
        <v>192</v>
      </c>
      <c r="F404" s="6" t="s">
        <v>26</v>
      </c>
      <c r="G404" s="36">
        <v>11</v>
      </c>
      <c r="H404" s="36">
        <v>39</v>
      </c>
      <c r="I404" s="36">
        <f t="shared" si="162"/>
        <v>50</v>
      </c>
      <c r="J404" s="36"/>
      <c r="K404" s="36"/>
      <c r="L404" s="36"/>
      <c r="M404" s="36">
        <v>3</v>
      </c>
      <c r="N404" s="36"/>
      <c r="O404" s="36"/>
      <c r="P404" s="36"/>
      <c r="Q404" s="36">
        <v>1</v>
      </c>
      <c r="R404" s="36">
        <v>2</v>
      </c>
      <c r="S404" s="36"/>
      <c r="T404" s="36">
        <v>3</v>
      </c>
      <c r="U404" s="36">
        <v>6</v>
      </c>
      <c r="V404" s="36">
        <f t="shared" si="163"/>
        <v>5</v>
      </c>
      <c r="W404" s="36">
        <f t="shared" si="164"/>
        <v>9</v>
      </c>
      <c r="X404" s="36">
        <f t="shared" si="165"/>
        <v>14</v>
      </c>
      <c r="Y404" s="20">
        <f t="shared" si="159"/>
        <v>6</v>
      </c>
      <c r="Z404" s="20">
        <f t="shared" si="157"/>
        <v>31</v>
      </c>
      <c r="AA404" s="104">
        <f t="shared" si="158"/>
        <v>37</v>
      </c>
    </row>
    <row r="405" spans="3:28" x14ac:dyDescent="0.4">
      <c r="C405" s="120">
        <v>31</v>
      </c>
      <c r="D405" s="78">
        <v>570434981</v>
      </c>
      <c r="E405" s="128" t="s">
        <v>205</v>
      </c>
      <c r="F405" s="78" t="s">
        <v>26</v>
      </c>
      <c r="G405" s="81">
        <v>8</v>
      </c>
      <c r="H405" s="81">
        <v>4</v>
      </c>
      <c r="I405" s="81">
        <f t="shared" si="162"/>
        <v>12</v>
      </c>
      <c r="J405" s="81"/>
      <c r="K405" s="81"/>
      <c r="L405" s="81"/>
      <c r="M405" s="81"/>
      <c r="N405" s="81"/>
      <c r="O405" s="81">
        <v>2</v>
      </c>
      <c r="P405" s="81"/>
      <c r="Q405" s="81">
        <v>1</v>
      </c>
      <c r="R405" s="81"/>
      <c r="S405" s="81"/>
      <c r="T405" s="81">
        <v>1</v>
      </c>
      <c r="U405" s="81"/>
      <c r="V405" s="81">
        <f t="shared" si="163"/>
        <v>1</v>
      </c>
      <c r="W405" s="81">
        <f t="shared" si="164"/>
        <v>2</v>
      </c>
      <c r="X405" s="81">
        <f t="shared" si="165"/>
        <v>3</v>
      </c>
      <c r="Y405" s="81">
        <f t="shared" si="159"/>
        <v>7</v>
      </c>
      <c r="Z405" s="81">
        <f t="shared" si="157"/>
        <v>3</v>
      </c>
      <c r="AA405" s="106">
        <f t="shared" si="158"/>
        <v>10</v>
      </c>
    </row>
    <row r="406" spans="3:28" x14ac:dyDescent="0.4">
      <c r="C406" s="95"/>
      <c r="D406" s="95"/>
      <c r="E406" s="179"/>
      <c r="F406" s="95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</row>
    <row r="407" spans="3:28" x14ac:dyDescent="0.4">
      <c r="C407" s="95"/>
      <c r="D407" s="95"/>
      <c r="E407" s="179"/>
      <c r="F407" s="95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</row>
    <row r="408" spans="3:28" x14ac:dyDescent="0.4">
      <c r="C408" s="255" t="s">
        <v>199</v>
      </c>
      <c r="D408" s="25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  <c r="Y408" s="255"/>
      <c r="Z408" s="255"/>
      <c r="AA408" s="255"/>
      <c r="AB408" s="18"/>
    </row>
    <row r="409" spans="3:28" x14ac:dyDescent="0.4">
      <c r="C409" s="267" t="s">
        <v>25</v>
      </c>
      <c r="D409" s="267"/>
      <c r="E409" s="267"/>
      <c r="F409" s="267"/>
      <c r="G409" s="267"/>
      <c r="H409" s="267"/>
      <c r="I409" s="267"/>
      <c r="J409" s="267"/>
      <c r="K409" s="267"/>
      <c r="L409" s="267"/>
      <c r="M409" s="267"/>
      <c r="N409" s="267"/>
      <c r="O409" s="267"/>
      <c r="P409" s="267"/>
      <c r="Q409" s="267"/>
      <c r="R409" s="267"/>
      <c r="S409" s="267"/>
      <c r="T409" s="267"/>
      <c r="U409" s="267"/>
      <c r="V409" s="267"/>
      <c r="W409" s="267"/>
      <c r="X409" s="267"/>
      <c r="Y409" s="267"/>
      <c r="Z409" s="267"/>
      <c r="AA409" s="267"/>
      <c r="AB409" s="19"/>
    </row>
    <row r="410" spans="3:28" x14ac:dyDescent="0.4">
      <c r="C410" s="264" t="s">
        <v>1</v>
      </c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  <c r="AA410" s="266"/>
    </row>
    <row r="411" spans="3:28" x14ac:dyDescent="0.4">
      <c r="C411" s="251" t="s">
        <v>3</v>
      </c>
      <c r="D411" s="257" t="s">
        <v>4</v>
      </c>
      <c r="E411" s="251" t="s">
        <v>5</v>
      </c>
      <c r="F411" s="251" t="s">
        <v>6</v>
      </c>
      <c r="G411" s="258" t="s">
        <v>7</v>
      </c>
      <c r="H411" s="259"/>
      <c r="I411" s="260"/>
      <c r="J411" s="264" t="s">
        <v>8</v>
      </c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6"/>
      <c r="Y411" s="258" t="s">
        <v>9</v>
      </c>
      <c r="Z411" s="259"/>
      <c r="AA411" s="260"/>
    </row>
    <row r="412" spans="3:28" x14ac:dyDescent="0.4">
      <c r="C412" s="251"/>
      <c r="D412" s="257"/>
      <c r="E412" s="251"/>
      <c r="F412" s="251"/>
      <c r="G412" s="261"/>
      <c r="H412" s="262"/>
      <c r="I412" s="263"/>
      <c r="J412" s="251" t="s">
        <v>13</v>
      </c>
      <c r="K412" s="251"/>
      <c r="L412" s="251" t="s">
        <v>14</v>
      </c>
      <c r="M412" s="251"/>
      <c r="N412" s="251" t="s">
        <v>174</v>
      </c>
      <c r="O412" s="251"/>
      <c r="P412" s="251" t="s">
        <v>175</v>
      </c>
      <c r="Q412" s="251"/>
      <c r="R412" s="251" t="s">
        <v>94</v>
      </c>
      <c r="S412" s="251"/>
      <c r="T412" s="251" t="s">
        <v>95</v>
      </c>
      <c r="U412" s="251"/>
      <c r="V412" s="252" t="s">
        <v>12</v>
      </c>
      <c r="W412" s="253"/>
      <c r="X412" s="254"/>
      <c r="Y412" s="261"/>
      <c r="Z412" s="262"/>
      <c r="AA412" s="263"/>
    </row>
    <row r="413" spans="3:28" x14ac:dyDescent="0.4">
      <c r="C413" s="251"/>
      <c r="D413" s="257"/>
      <c r="E413" s="251"/>
      <c r="F413" s="251"/>
      <c r="G413" s="136" t="s">
        <v>10</v>
      </c>
      <c r="H413" s="136" t="s">
        <v>11</v>
      </c>
      <c r="I413" s="136" t="s">
        <v>12</v>
      </c>
      <c r="J413" s="136" t="s">
        <v>10</v>
      </c>
      <c r="K413" s="136" t="s">
        <v>11</v>
      </c>
      <c r="L413" s="136" t="s">
        <v>10</v>
      </c>
      <c r="M413" s="136" t="s">
        <v>11</v>
      </c>
      <c r="N413" s="136" t="s">
        <v>10</v>
      </c>
      <c r="O413" s="136" t="s">
        <v>11</v>
      </c>
      <c r="P413" s="136" t="s">
        <v>10</v>
      </c>
      <c r="Q413" s="136" t="s">
        <v>11</v>
      </c>
      <c r="R413" s="136" t="s">
        <v>10</v>
      </c>
      <c r="S413" s="136" t="s">
        <v>11</v>
      </c>
      <c r="T413" s="136" t="s">
        <v>10</v>
      </c>
      <c r="U413" s="136" t="s">
        <v>11</v>
      </c>
      <c r="V413" s="136" t="s">
        <v>10</v>
      </c>
      <c r="W413" s="136" t="s">
        <v>11</v>
      </c>
      <c r="X413" s="136" t="s">
        <v>12</v>
      </c>
      <c r="Y413" s="136" t="s">
        <v>10</v>
      </c>
      <c r="Z413" s="136" t="s">
        <v>11</v>
      </c>
      <c r="AA413" s="136" t="s">
        <v>12</v>
      </c>
      <c r="AB413" s="137"/>
    </row>
    <row r="414" spans="3:28" s="89" customFormat="1" x14ac:dyDescent="0.4">
      <c r="C414" s="125"/>
      <c r="D414" s="145" t="s">
        <v>15</v>
      </c>
      <c r="E414" s="100"/>
      <c r="F414" s="100"/>
      <c r="G414" s="55"/>
      <c r="H414" s="55"/>
      <c r="I414" s="55"/>
      <c r="J414" s="129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46"/>
    </row>
    <row r="415" spans="3:28" x14ac:dyDescent="0.4">
      <c r="C415" s="58"/>
      <c r="D415" s="147" t="s">
        <v>149</v>
      </c>
      <c r="E415" s="147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20"/>
      <c r="Z415" s="20"/>
      <c r="AA415" s="104"/>
    </row>
    <row r="416" spans="3:28" x14ac:dyDescent="0.4">
      <c r="C416" s="58">
        <v>32</v>
      </c>
      <c r="D416" s="6">
        <v>570439801</v>
      </c>
      <c r="E416" s="82" t="s">
        <v>56</v>
      </c>
      <c r="F416" s="6" t="s">
        <v>27</v>
      </c>
      <c r="G416" s="36">
        <v>3</v>
      </c>
      <c r="H416" s="36">
        <v>45</v>
      </c>
      <c r="I416" s="36">
        <f t="shared" si="162"/>
        <v>48</v>
      </c>
      <c r="J416" s="36"/>
      <c r="K416" s="36"/>
      <c r="L416" s="36"/>
      <c r="M416" s="36">
        <v>1</v>
      </c>
      <c r="N416" s="36"/>
      <c r="O416" s="36"/>
      <c r="P416" s="36"/>
      <c r="Q416" s="36"/>
      <c r="R416" s="36"/>
      <c r="S416" s="36">
        <v>4</v>
      </c>
      <c r="T416" s="36">
        <v>1</v>
      </c>
      <c r="U416" s="36">
        <v>9</v>
      </c>
      <c r="V416" s="36">
        <f t="shared" si="163"/>
        <v>1</v>
      </c>
      <c r="W416" s="36">
        <f t="shared" si="164"/>
        <v>14</v>
      </c>
      <c r="X416" s="36">
        <f t="shared" si="165"/>
        <v>15</v>
      </c>
      <c r="Y416" s="20">
        <f t="shared" si="159"/>
        <v>2</v>
      </c>
      <c r="Z416" s="20">
        <f t="shared" si="157"/>
        <v>31</v>
      </c>
      <c r="AA416" s="104">
        <f t="shared" si="158"/>
        <v>33</v>
      </c>
    </row>
    <row r="417" spans="3:27" x14ac:dyDescent="0.4">
      <c r="C417" s="58">
        <v>33</v>
      </c>
      <c r="D417" s="6">
        <v>570439802</v>
      </c>
      <c r="E417" s="82" t="s">
        <v>115</v>
      </c>
      <c r="F417" s="6" t="s">
        <v>27</v>
      </c>
      <c r="G417" s="36">
        <v>8</v>
      </c>
      <c r="H417" s="36">
        <v>38</v>
      </c>
      <c r="I417" s="36">
        <f t="shared" si="162"/>
        <v>46</v>
      </c>
      <c r="J417" s="36"/>
      <c r="K417" s="36"/>
      <c r="L417" s="36"/>
      <c r="M417" s="36"/>
      <c r="N417" s="36"/>
      <c r="O417" s="36">
        <v>1</v>
      </c>
      <c r="P417" s="36"/>
      <c r="Q417" s="36"/>
      <c r="R417" s="36"/>
      <c r="S417" s="36">
        <v>3</v>
      </c>
      <c r="T417" s="36"/>
      <c r="U417" s="36">
        <v>8</v>
      </c>
      <c r="V417" s="36"/>
      <c r="W417" s="36">
        <f t="shared" ref="W417:W423" si="166">SUM(K417,M417,O417,S417,U417)</f>
        <v>12</v>
      </c>
      <c r="X417" s="36">
        <f t="shared" ref="X417:X423" si="167">SUM(V417,W417)</f>
        <v>12</v>
      </c>
      <c r="Y417" s="20">
        <f t="shared" si="159"/>
        <v>8</v>
      </c>
      <c r="Z417" s="20">
        <f t="shared" si="157"/>
        <v>26</v>
      </c>
      <c r="AA417" s="104">
        <f t="shared" si="158"/>
        <v>34</v>
      </c>
    </row>
    <row r="418" spans="3:27" x14ac:dyDescent="0.4">
      <c r="C418" s="58">
        <v>34</v>
      </c>
      <c r="D418" s="6">
        <v>570439803</v>
      </c>
      <c r="E418" s="82" t="s">
        <v>115</v>
      </c>
      <c r="F418" s="6" t="s">
        <v>27</v>
      </c>
      <c r="G418" s="36">
        <v>6</v>
      </c>
      <c r="H418" s="36">
        <v>41</v>
      </c>
      <c r="I418" s="36">
        <f t="shared" ref="I418:I424" si="168">SUM(G418:H418)</f>
        <v>47</v>
      </c>
      <c r="J418" s="36"/>
      <c r="K418" s="36"/>
      <c r="L418" s="36"/>
      <c r="M418" s="36">
        <v>1</v>
      </c>
      <c r="N418" s="36"/>
      <c r="O418" s="36">
        <v>1</v>
      </c>
      <c r="P418" s="36"/>
      <c r="Q418" s="36"/>
      <c r="R418" s="36"/>
      <c r="S418" s="36">
        <v>1</v>
      </c>
      <c r="T418" s="36">
        <v>2</v>
      </c>
      <c r="U418" s="36">
        <v>6</v>
      </c>
      <c r="V418" s="36">
        <f t="shared" ref="V418:V423" si="169">SUM(J418,L418,N418,R418,T418)</f>
        <v>2</v>
      </c>
      <c r="W418" s="36">
        <f t="shared" si="166"/>
        <v>9</v>
      </c>
      <c r="X418" s="36">
        <f t="shared" si="167"/>
        <v>11</v>
      </c>
      <c r="Y418" s="20">
        <f t="shared" si="159"/>
        <v>4</v>
      </c>
      <c r="Z418" s="20">
        <f t="shared" si="157"/>
        <v>32</v>
      </c>
      <c r="AA418" s="104">
        <f t="shared" si="158"/>
        <v>36</v>
      </c>
    </row>
    <row r="419" spans="3:27" x14ac:dyDescent="0.4">
      <c r="C419" s="58">
        <v>35</v>
      </c>
      <c r="D419" s="6">
        <v>570439804</v>
      </c>
      <c r="E419" s="82" t="s">
        <v>115</v>
      </c>
      <c r="F419" s="6" t="s">
        <v>27</v>
      </c>
      <c r="G419" s="36">
        <v>6</v>
      </c>
      <c r="H419" s="36">
        <v>39</v>
      </c>
      <c r="I419" s="36">
        <f t="shared" si="168"/>
        <v>45</v>
      </c>
      <c r="J419" s="36"/>
      <c r="K419" s="36"/>
      <c r="L419" s="36"/>
      <c r="M419" s="36"/>
      <c r="N419" s="36"/>
      <c r="O419" s="36"/>
      <c r="P419" s="36"/>
      <c r="Q419" s="36">
        <v>2</v>
      </c>
      <c r="R419" s="36"/>
      <c r="S419" s="36">
        <v>6</v>
      </c>
      <c r="T419" s="36">
        <v>1</v>
      </c>
      <c r="U419" s="36">
        <v>9</v>
      </c>
      <c r="V419" s="36">
        <f t="shared" si="169"/>
        <v>1</v>
      </c>
      <c r="W419" s="36">
        <f t="shared" si="166"/>
        <v>15</v>
      </c>
      <c r="X419" s="36">
        <f t="shared" si="167"/>
        <v>16</v>
      </c>
      <c r="Y419" s="20">
        <f t="shared" si="159"/>
        <v>5</v>
      </c>
      <c r="Z419" s="20">
        <f t="shared" si="157"/>
        <v>26</v>
      </c>
      <c r="AA419" s="104">
        <f t="shared" si="158"/>
        <v>31</v>
      </c>
    </row>
    <row r="420" spans="3:27" x14ac:dyDescent="0.4">
      <c r="C420" s="58">
        <v>36</v>
      </c>
      <c r="D420" s="6">
        <v>570435901</v>
      </c>
      <c r="E420" s="82" t="s">
        <v>207</v>
      </c>
      <c r="F420" s="6" t="s">
        <v>28</v>
      </c>
      <c r="G420" s="36">
        <v>11</v>
      </c>
      <c r="H420" s="36">
        <v>14</v>
      </c>
      <c r="I420" s="36">
        <f t="shared" si="168"/>
        <v>25</v>
      </c>
      <c r="J420" s="36"/>
      <c r="K420" s="36"/>
      <c r="L420" s="36">
        <v>2</v>
      </c>
      <c r="M420" s="36"/>
      <c r="N420" s="36"/>
      <c r="O420" s="36"/>
      <c r="P420" s="36"/>
      <c r="Q420" s="36">
        <v>3</v>
      </c>
      <c r="R420" s="36"/>
      <c r="S420" s="36"/>
      <c r="T420" s="36">
        <v>3</v>
      </c>
      <c r="U420" s="36">
        <v>8</v>
      </c>
      <c r="V420" s="36">
        <f t="shared" si="169"/>
        <v>5</v>
      </c>
      <c r="W420" s="36">
        <f t="shared" si="166"/>
        <v>8</v>
      </c>
      <c r="X420" s="36">
        <f t="shared" si="167"/>
        <v>13</v>
      </c>
      <c r="Y420" s="20">
        <f t="shared" ref="Y420:Z422" si="170">G420+P420-V420</f>
        <v>6</v>
      </c>
      <c r="Z420" s="20">
        <f t="shared" si="170"/>
        <v>9</v>
      </c>
      <c r="AA420" s="104">
        <f>SUM(Y420:Z420)</f>
        <v>15</v>
      </c>
    </row>
    <row r="421" spans="3:27" x14ac:dyDescent="0.4">
      <c r="C421" s="58">
        <v>37</v>
      </c>
      <c r="D421" s="6">
        <v>570436001</v>
      </c>
      <c r="E421" s="82" t="s">
        <v>208</v>
      </c>
      <c r="F421" s="6" t="s">
        <v>28</v>
      </c>
      <c r="G421" s="36">
        <v>8</v>
      </c>
      <c r="H421" s="36">
        <v>16</v>
      </c>
      <c r="I421" s="36">
        <f t="shared" si="168"/>
        <v>24</v>
      </c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>
        <v>3</v>
      </c>
      <c r="U421" s="36">
        <v>3</v>
      </c>
      <c r="V421" s="36">
        <f t="shared" si="169"/>
        <v>3</v>
      </c>
      <c r="W421" s="36">
        <f t="shared" si="166"/>
        <v>3</v>
      </c>
      <c r="X421" s="36">
        <f t="shared" si="167"/>
        <v>6</v>
      </c>
      <c r="Y421" s="36">
        <f t="shared" si="170"/>
        <v>5</v>
      </c>
      <c r="Z421" s="36">
        <f t="shared" si="170"/>
        <v>13</v>
      </c>
      <c r="AA421" s="105">
        <f>SUM(Y421:Z421)</f>
        <v>18</v>
      </c>
    </row>
    <row r="422" spans="3:27" x14ac:dyDescent="0.4">
      <c r="C422" s="70">
        <v>38</v>
      </c>
      <c r="D422" s="27">
        <v>570433601</v>
      </c>
      <c r="E422" s="84" t="s">
        <v>29</v>
      </c>
      <c r="F422" s="27" t="s">
        <v>29</v>
      </c>
      <c r="G422" s="20">
        <v>5</v>
      </c>
      <c r="H422" s="20">
        <v>8</v>
      </c>
      <c r="I422" s="20">
        <f t="shared" si="168"/>
        <v>13</v>
      </c>
      <c r="J422" s="20"/>
      <c r="K422" s="20"/>
      <c r="L422" s="20"/>
      <c r="M422" s="20"/>
      <c r="N422" s="20"/>
      <c r="O422" s="20">
        <v>1</v>
      </c>
      <c r="P422" s="20"/>
      <c r="Q422" s="20"/>
      <c r="R422" s="20"/>
      <c r="S422" s="20"/>
      <c r="T422" s="20">
        <v>3</v>
      </c>
      <c r="U422" s="20">
        <v>1</v>
      </c>
      <c r="V422" s="36">
        <f t="shared" si="169"/>
        <v>3</v>
      </c>
      <c r="W422" s="36">
        <f t="shared" si="166"/>
        <v>2</v>
      </c>
      <c r="X422" s="36">
        <f t="shared" si="167"/>
        <v>5</v>
      </c>
      <c r="Y422" s="20">
        <f t="shared" si="170"/>
        <v>2</v>
      </c>
      <c r="Z422" s="20">
        <f t="shared" si="170"/>
        <v>6</v>
      </c>
      <c r="AA422" s="104">
        <f>SUM(Y422:Z422)</f>
        <v>8</v>
      </c>
    </row>
    <row r="423" spans="3:27" x14ac:dyDescent="0.4">
      <c r="C423" s="58">
        <v>39</v>
      </c>
      <c r="D423" s="6">
        <v>570434982</v>
      </c>
      <c r="E423" s="82" t="s">
        <v>209</v>
      </c>
      <c r="F423" s="6" t="s">
        <v>26</v>
      </c>
      <c r="G423" s="36">
        <v>11</v>
      </c>
      <c r="H423" s="36">
        <v>8</v>
      </c>
      <c r="I423" s="36">
        <f t="shared" si="168"/>
        <v>19</v>
      </c>
      <c r="J423" s="36"/>
      <c r="K423" s="36"/>
      <c r="L423" s="36">
        <v>1</v>
      </c>
      <c r="M423" s="36"/>
      <c r="N423" s="36"/>
      <c r="O423" s="36"/>
      <c r="P423" s="36"/>
      <c r="Q423" s="36"/>
      <c r="R423" s="36"/>
      <c r="S423" s="36"/>
      <c r="T423" s="36">
        <v>2</v>
      </c>
      <c r="U423" s="36">
        <v>1</v>
      </c>
      <c r="V423" s="36">
        <f t="shared" si="169"/>
        <v>3</v>
      </c>
      <c r="W423" s="36">
        <f t="shared" si="166"/>
        <v>1</v>
      </c>
      <c r="X423" s="36">
        <f t="shared" si="167"/>
        <v>4</v>
      </c>
      <c r="Y423" s="20">
        <f t="shared" si="159"/>
        <v>8</v>
      </c>
      <c r="Z423" s="20">
        <f t="shared" si="157"/>
        <v>7</v>
      </c>
      <c r="AA423" s="104">
        <f t="shared" si="158"/>
        <v>15</v>
      </c>
    </row>
    <row r="424" spans="3:27" x14ac:dyDescent="0.4">
      <c r="C424" s="120">
        <v>40</v>
      </c>
      <c r="D424" s="78">
        <v>570434991</v>
      </c>
      <c r="E424" s="128" t="s">
        <v>141</v>
      </c>
      <c r="F424" s="78" t="s">
        <v>26</v>
      </c>
      <c r="G424" s="81">
        <v>9</v>
      </c>
      <c r="H424" s="81">
        <v>4</v>
      </c>
      <c r="I424" s="81">
        <f t="shared" si="168"/>
        <v>13</v>
      </c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>
        <f t="shared" si="159"/>
        <v>9</v>
      </c>
      <c r="Z424" s="81">
        <f t="shared" si="157"/>
        <v>4</v>
      </c>
      <c r="AA424" s="106">
        <f t="shared" si="158"/>
        <v>13</v>
      </c>
    </row>
    <row r="425" spans="3:27" x14ac:dyDescent="0.4">
      <c r="C425" s="70"/>
      <c r="D425" s="27"/>
      <c r="E425" s="68" t="s">
        <v>245</v>
      </c>
      <c r="F425" s="67"/>
      <c r="G425" s="44">
        <f>SUM(G401:G424)</f>
        <v>143</v>
      </c>
      <c r="H425" s="44">
        <f>SUM(H401:H424)</f>
        <v>332</v>
      </c>
      <c r="I425" s="44">
        <f>SUM(I401:I424)</f>
        <v>475</v>
      </c>
      <c r="J425" s="44"/>
      <c r="K425" s="44"/>
      <c r="L425" s="44">
        <f t="shared" ref="L425:AA425" si="171">SUM(L401:L424)</f>
        <v>4</v>
      </c>
      <c r="M425" s="44">
        <f t="shared" si="171"/>
        <v>9</v>
      </c>
      <c r="N425" s="44"/>
      <c r="O425" s="44">
        <f t="shared" si="171"/>
        <v>6</v>
      </c>
      <c r="P425" s="44">
        <f t="shared" si="171"/>
        <v>2</v>
      </c>
      <c r="Q425" s="44">
        <f t="shared" si="171"/>
        <v>9</v>
      </c>
      <c r="R425" s="44">
        <f t="shared" si="171"/>
        <v>5</v>
      </c>
      <c r="S425" s="44">
        <f t="shared" si="171"/>
        <v>16</v>
      </c>
      <c r="T425" s="44">
        <f t="shared" si="171"/>
        <v>38</v>
      </c>
      <c r="U425" s="44">
        <f t="shared" si="171"/>
        <v>67</v>
      </c>
      <c r="V425" s="44">
        <f t="shared" si="171"/>
        <v>47</v>
      </c>
      <c r="W425" s="44">
        <f t="shared" si="171"/>
        <v>98</v>
      </c>
      <c r="X425" s="44">
        <f t="shared" si="171"/>
        <v>145</v>
      </c>
      <c r="Y425" s="44">
        <f t="shared" si="171"/>
        <v>98</v>
      </c>
      <c r="Z425" s="44">
        <f t="shared" si="171"/>
        <v>243</v>
      </c>
      <c r="AA425" s="109">
        <f t="shared" si="171"/>
        <v>341</v>
      </c>
    </row>
    <row r="426" spans="3:27" x14ac:dyDescent="0.4">
      <c r="C426" s="58"/>
      <c r="D426" s="6"/>
      <c r="E426" s="68" t="s">
        <v>17</v>
      </c>
      <c r="F426" s="67"/>
      <c r="G426" s="44">
        <f>SUM(G425,G400)</f>
        <v>178</v>
      </c>
      <c r="H426" s="44">
        <f>SUM(H425,H400)</f>
        <v>488</v>
      </c>
      <c r="I426" s="44">
        <f>SUM(I425,I400)</f>
        <v>666</v>
      </c>
      <c r="J426" s="44"/>
      <c r="K426" s="44"/>
      <c r="L426" s="44">
        <f t="shared" ref="L426:AA426" si="172">SUM(L425,L400)</f>
        <v>5</v>
      </c>
      <c r="M426" s="44">
        <f t="shared" si="172"/>
        <v>10</v>
      </c>
      <c r="N426" s="44">
        <f t="shared" si="172"/>
        <v>1</v>
      </c>
      <c r="O426" s="44">
        <f t="shared" si="172"/>
        <v>11</v>
      </c>
      <c r="P426" s="44">
        <f t="shared" si="172"/>
        <v>3</v>
      </c>
      <c r="Q426" s="44">
        <f t="shared" si="172"/>
        <v>14</v>
      </c>
      <c r="R426" s="44">
        <f t="shared" si="172"/>
        <v>5</v>
      </c>
      <c r="S426" s="44">
        <f t="shared" si="172"/>
        <v>19</v>
      </c>
      <c r="T426" s="44">
        <f t="shared" si="172"/>
        <v>44</v>
      </c>
      <c r="U426" s="44">
        <f t="shared" si="172"/>
        <v>78</v>
      </c>
      <c r="V426" s="44">
        <f t="shared" si="172"/>
        <v>55</v>
      </c>
      <c r="W426" s="44">
        <f t="shared" si="172"/>
        <v>118</v>
      </c>
      <c r="X426" s="44">
        <f t="shared" si="172"/>
        <v>173</v>
      </c>
      <c r="Y426" s="44">
        <f t="shared" si="172"/>
        <v>126</v>
      </c>
      <c r="Z426" s="44">
        <f t="shared" si="172"/>
        <v>384</v>
      </c>
      <c r="AA426" s="111">
        <f t="shared" si="172"/>
        <v>510</v>
      </c>
    </row>
    <row r="427" spans="3:27" x14ac:dyDescent="0.4">
      <c r="C427" s="169"/>
      <c r="D427" s="67"/>
      <c r="E427" s="68" t="s">
        <v>182</v>
      </c>
      <c r="F427" s="67"/>
      <c r="G427" s="44">
        <f>SUM(G426)</f>
        <v>178</v>
      </c>
      <c r="H427" s="44">
        <f t="shared" ref="H427:AA427" si="173">SUM(H426)</f>
        <v>488</v>
      </c>
      <c r="I427" s="44">
        <f t="shared" si="173"/>
        <v>666</v>
      </c>
      <c r="J427" s="44"/>
      <c r="K427" s="44"/>
      <c r="L427" s="44">
        <f t="shared" si="173"/>
        <v>5</v>
      </c>
      <c r="M427" s="44">
        <f t="shared" si="173"/>
        <v>10</v>
      </c>
      <c r="N427" s="44">
        <f t="shared" si="173"/>
        <v>1</v>
      </c>
      <c r="O427" s="44">
        <f t="shared" si="173"/>
        <v>11</v>
      </c>
      <c r="P427" s="44">
        <f t="shared" si="173"/>
        <v>3</v>
      </c>
      <c r="Q427" s="44">
        <f t="shared" si="173"/>
        <v>14</v>
      </c>
      <c r="R427" s="44">
        <f t="shared" si="173"/>
        <v>5</v>
      </c>
      <c r="S427" s="44">
        <f t="shared" si="173"/>
        <v>19</v>
      </c>
      <c r="T427" s="44">
        <f t="shared" si="173"/>
        <v>44</v>
      </c>
      <c r="U427" s="44">
        <f t="shared" si="173"/>
        <v>78</v>
      </c>
      <c r="V427" s="44">
        <f t="shared" si="173"/>
        <v>55</v>
      </c>
      <c r="W427" s="44">
        <f t="shared" si="173"/>
        <v>118</v>
      </c>
      <c r="X427" s="44">
        <f t="shared" si="173"/>
        <v>173</v>
      </c>
      <c r="Y427" s="44">
        <f t="shared" si="173"/>
        <v>126</v>
      </c>
      <c r="Z427" s="44">
        <f t="shared" si="173"/>
        <v>384</v>
      </c>
      <c r="AA427" s="109">
        <f t="shared" si="173"/>
        <v>510</v>
      </c>
    </row>
    <row r="428" spans="3:27" s="89" customFormat="1" x14ac:dyDescent="0.4">
      <c r="C428" s="201" t="s">
        <v>187</v>
      </c>
      <c r="D428" s="202"/>
      <c r="E428" s="202"/>
      <c r="F428" s="2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45"/>
      <c r="W428" s="45"/>
      <c r="X428" s="45"/>
      <c r="Y428" s="45"/>
      <c r="Z428" s="45"/>
      <c r="AA428" s="203"/>
    </row>
    <row r="429" spans="3:27" s="89" customFormat="1" x14ac:dyDescent="0.4">
      <c r="C429" s="204" t="s">
        <v>188</v>
      </c>
      <c r="D429" s="155"/>
      <c r="E429" s="155"/>
      <c r="F429" s="15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142"/>
      <c r="W429" s="142"/>
      <c r="X429" s="142"/>
      <c r="Y429" s="142"/>
      <c r="Z429" s="142"/>
      <c r="AA429" s="180"/>
    </row>
    <row r="430" spans="3:27" x14ac:dyDescent="0.4">
      <c r="C430" s="23"/>
      <c r="D430" s="185" t="s">
        <v>130</v>
      </c>
      <c r="E430" s="29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105"/>
    </row>
    <row r="431" spans="3:27" x14ac:dyDescent="0.4">
      <c r="C431" s="58">
        <v>41</v>
      </c>
      <c r="D431" s="6">
        <v>560134921</v>
      </c>
      <c r="E431" s="4" t="s">
        <v>132</v>
      </c>
      <c r="F431" s="6" t="s">
        <v>26</v>
      </c>
      <c r="G431" s="36">
        <v>1</v>
      </c>
      <c r="H431" s="36">
        <v>5</v>
      </c>
      <c r="I431" s="36">
        <f>SUM(G431:H431)</f>
        <v>6</v>
      </c>
      <c r="J431" s="36">
        <v>1</v>
      </c>
      <c r="K431" s="36">
        <v>5</v>
      </c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>
        <f t="shared" ref="V431" si="174">SUM(J431,L431,N431,R431,T431)</f>
        <v>1</v>
      </c>
      <c r="W431" s="36">
        <f t="shared" ref="W431" si="175">SUM(K431,M431,O431,S431,U431)</f>
        <v>5</v>
      </c>
      <c r="X431" s="36">
        <f t="shared" ref="X431" si="176">SUM(V431,W431)</f>
        <v>6</v>
      </c>
      <c r="Y431" s="36"/>
      <c r="Z431" s="36"/>
      <c r="AA431" s="105"/>
    </row>
    <row r="432" spans="3:27" x14ac:dyDescent="0.4">
      <c r="C432" s="58">
        <v>42</v>
      </c>
      <c r="D432" s="6">
        <v>560134931</v>
      </c>
      <c r="E432" s="144" t="s">
        <v>133</v>
      </c>
      <c r="F432" s="6" t="s">
        <v>26</v>
      </c>
      <c r="G432" s="36"/>
      <c r="H432" s="36">
        <v>7</v>
      </c>
      <c r="I432" s="36">
        <f t="shared" ref="I432:I459" si="177">SUM(G432:H432)</f>
        <v>7</v>
      </c>
      <c r="J432" s="36"/>
      <c r="K432" s="36">
        <v>4</v>
      </c>
      <c r="L432" s="36"/>
      <c r="M432" s="36">
        <v>1</v>
      </c>
      <c r="N432" s="36"/>
      <c r="O432" s="36"/>
      <c r="P432" s="36"/>
      <c r="Q432" s="36"/>
      <c r="R432" s="36"/>
      <c r="S432" s="36">
        <v>1</v>
      </c>
      <c r="T432" s="36"/>
      <c r="U432" s="36">
        <v>1</v>
      </c>
      <c r="V432" s="36"/>
      <c r="W432" s="36">
        <f t="shared" ref="W432:W447" si="178">SUM(K432,M432,O432,S432,U432)</f>
        <v>7</v>
      </c>
      <c r="X432" s="36">
        <f t="shared" ref="X432:X447" si="179">SUM(V432,W432)</f>
        <v>7</v>
      </c>
      <c r="Y432" s="20"/>
      <c r="Z432" s="20"/>
      <c r="AA432" s="104"/>
    </row>
    <row r="433" spans="3:28" x14ac:dyDescent="0.4">
      <c r="C433" s="58">
        <v>43</v>
      </c>
      <c r="D433" s="6">
        <v>560134941</v>
      </c>
      <c r="E433" s="4" t="s">
        <v>151</v>
      </c>
      <c r="F433" s="6" t="s">
        <v>26</v>
      </c>
      <c r="G433" s="36">
        <v>10</v>
      </c>
      <c r="H433" s="36">
        <v>32</v>
      </c>
      <c r="I433" s="36">
        <f t="shared" si="177"/>
        <v>42</v>
      </c>
      <c r="J433" s="36">
        <v>7</v>
      </c>
      <c r="K433" s="36">
        <v>27</v>
      </c>
      <c r="L433" s="36">
        <v>1</v>
      </c>
      <c r="M433" s="36">
        <v>1</v>
      </c>
      <c r="N433" s="36"/>
      <c r="O433" s="36"/>
      <c r="P433" s="36"/>
      <c r="Q433" s="36"/>
      <c r="R433" s="36"/>
      <c r="S433" s="36"/>
      <c r="T433" s="36">
        <v>2</v>
      </c>
      <c r="U433" s="36">
        <v>4</v>
      </c>
      <c r="V433" s="36">
        <f t="shared" ref="V433:V447" si="180">SUM(J433,L433,N433,R433,T433)</f>
        <v>10</v>
      </c>
      <c r="W433" s="36">
        <f t="shared" si="178"/>
        <v>32</v>
      </c>
      <c r="X433" s="36">
        <f t="shared" si="179"/>
        <v>42</v>
      </c>
      <c r="Y433" s="20"/>
      <c r="Z433" s="20"/>
      <c r="AA433" s="104"/>
    </row>
    <row r="434" spans="3:28" x14ac:dyDescent="0.4">
      <c r="C434" s="71">
        <v>44</v>
      </c>
      <c r="D434" s="7">
        <v>560134951</v>
      </c>
      <c r="E434" s="72" t="s">
        <v>134</v>
      </c>
      <c r="F434" s="7" t="s">
        <v>26</v>
      </c>
      <c r="G434" s="41">
        <v>1</v>
      </c>
      <c r="H434" s="41">
        <v>22</v>
      </c>
      <c r="I434" s="41">
        <f t="shared" si="177"/>
        <v>23</v>
      </c>
      <c r="J434" s="41"/>
      <c r="K434" s="41">
        <v>19</v>
      </c>
      <c r="L434" s="41"/>
      <c r="M434" s="41">
        <v>1</v>
      </c>
      <c r="N434" s="41"/>
      <c r="O434" s="41"/>
      <c r="P434" s="41"/>
      <c r="Q434" s="41"/>
      <c r="R434" s="41"/>
      <c r="S434" s="41"/>
      <c r="T434" s="41">
        <v>1</v>
      </c>
      <c r="U434" s="41">
        <v>2</v>
      </c>
      <c r="V434" s="41">
        <f t="shared" si="180"/>
        <v>1</v>
      </c>
      <c r="W434" s="41">
        <f t="shared" si="178"/>
        <v>22</v>
      </c>
      <c r="X434" s="41">
        <f t="shared" si="179"/>
        <v>23</v>
      </c>
      <c r="Y434" s="39"/>
      <c r="Z434" s="39"/>
      <c r="AA434" s="108"/>
    </row>
    <row r="435" spans="3:28" x14ac:dyDescent="0.4">
      <c r="C435" s="102"/>
      <c r="D435" s="102"/>
      <c r="E435" s="149"/>
      <c r="F435" s="102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</row>
    <row r="436" spans="3:28" x14ac:dyDescent="0.4">
      <c r="C436" s="95"/>
      <c r="D436" s="95"/>
      <c r="E436" s="150"/>
      <c r="F436" s="95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</row>
    <row r="437" spans="3:28" x14ac:dyDescent="0.4">
      <c r="C437" s="95"/>
      <c r="D437" s="95"/>
      <c r="E437" s="150"/>
      <c r="F437" s="95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</row>
    <row r="438" spans="3:28" x14ac:dyDescent="0.4">
      <c r="C438" s="269" t="s">
        <v>199</v>
      </c>
      <c r="D438" s="269"/>
      <c r="E438" s="269"/>
      <c r="F438" s="269"/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  <c r="AA438" s="269"/>
      <c r="AB438" s="18"/>
    </row>
    <row r="439" spans="3:28" x14ac:dyDescent="0.4">
      <c r="C439" s="267" t="s">
        <v>25</v>
      </c>
      <c r="D439" s="267"/>
      <c r="E439" s="267"/>
      <c r="F439" s="267"/>
      <c r="G439" s="267"/>
      <c r="H439" s="267"/>
      <c r="I439" s="267"/>
      <c r="J439" s="267"/>
      <c r="K439" s="267"/>
      <c r="L439" s="267"/>
      <c r="M439" s="267"/>
      <c r="N439" s="267"/>
      <c r="O439" s="267"/>
      <c r="P439" s="267"/>
      <c r="Q439" s="267"/>
      <c r="R439" s="267"/>
      <c r="S439" s="267"/>
      <c r="T439" s="267"/>
      <c r="U439" s="267"/>
      <c r="V439" s="267"/>
      <c r="W439" s="267"/>
      <c r="X439" s="267"/>
      <c r="Y439" s="267"/>
      <c r="Z439" s="267"/>
      <c r="AA439" s="267"/>
      <c r="AB439" s="19"/>
    </row>
    <row r="440" spans="3:28" x14ac:dyDescent="0.4">
      <c r="C440" s="264" t="s">
        <v>1</v>
      </c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  <c r="AA440" s="266"/>
    </row>
    <row r="441" spans="3:28" x14ac:dyDescent="0.4">
      <c r="C441" s="251" t="s">
        <v>3</v>
      </c>
      <c r="D441" s="257" t="s">
        <v>4</v>
      </c>
      <c r="E441" s="251" t="s">
        <v>5</v>
      </c>
      <c r="F441" s="251" t="s">
        <v>6</v>
      </c>
      <c r="G441" s="258" t="s">
        <v>7</v>
      </c>
      <c r="H441" s="259"/>
      <c r="I441" s="260"/>
      <c r="J441" s="264" t="s">
        <v>8</v>
      </c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6"/>
      <c r="Y441" s="258" t="s">
        <v>9</v>
      </c>
      <c r="Z441" s="259"/>
      <c r="AA441" s="260"/>
    </row>
    <row r="442" spans="3:28" x14ac:dyDescent="0.4">
      <c r="C442" s="251"/>
      <c r="D442" s="257"/>
      <c r="E442" s="251"/>
      <c r="F442" s="251"/>
      <c r="G442" s="261"/>
      <c r="H442" s="262"/>
      <c r="I442" s="263"/>
      <c r="J442" s="251" t="s">
        <v>13</v>
      </c>
      <c r="K442" s="251"/>
      <c r="L442" s="251" t="s">
        <v>14</v>
      </c>
      <c r="M442" s="251"/>
      <c r="N442" s="251" t="s">
        <v>174</v>
      </c>
      <c r="O442" s="251"/>
      <c r="P442" s="251" t="s">
        <v>175</v>
      </c>
      <c r="Q442" s="251"/>
      <c r="R442" s="251" t="s">
        <v>94</v>
      </c>
      <c r="S442" s="251"/>
      <c r="T442" s="251" t="s">
        <v>95</v>
      </c>
      <c r="U442" s="251"/>
      <c r="V442" s="252" t="s">
        <v>12</v>
      </c>
      <c r="W442" s="253"/>
      <c r="X442" s="254"/>
      <c r="Y442" s="261"/>
      <c r="Z442" s="262"/>
      <c r="AA442" s="263"/>
    </row>
    <row r="443" spans="3:28" x14ac:dyDescent="0.4">
      <c r="C443" s="251"/>
      <c r="D443" s="257"/>
      <c r="E443" s="251"/>
      <c r="F443" s="251"/>
      <c r="G443" s="136" t="s">
        <v>10</v>
      </c>
      <c r="H443" s="136" t="s">
        <v>11</v>
      </c>
      <c r="I443" s="136" t="s">
        <v>12</v>
      </c>
      <c r="J443" s="136" t="s">
        <v>10</v>
      </c>
      <c r="K443" s="136" t="s">
        <v>11</v>
      </c>
      <c r="L443" s="136" t="s">
        <v>10</v>
      </c>
      <c r="M443" s="136" t="s">
        <v>11</v>
      </c>
      <c r="N443" s="136" t="s">
        <v>10</v>
      </c>
      <c r="O443" s="136" t="s">
        <v>11</v>
      </c>
      <c r="P443" s="136" t="s">
        <v>10</v>
      </c>
      <c r="Q443" s="136" t="s">
        <v>11</v>
      </c>
      <c r="R443" s="136" t="s">
        <v>10</v>
      </c>
      <c r="S443" s="136" t="s">
        <v>11</v>
      </c>
      <c r="T443" s="136" t="s">
        <v>10</v>
      </c>
      <c r="U443" s="136" t="s">
        <v>11</v>
      </c>
      <c r="V443" s="136" t="s">
        <v>10</v>
      </c>
      <c r="W443" s="136" t="s">
        <v>11</v>
      </c>
      <c r="X443" s="136" t="s">
        <v>12</v>
      </c>
      <c r="Y443" s="136" t="s">
        <v>10</v>
      </c>
      <c r="Z443" s="136" t="s">
        <v>11</v>
      </c>
      <c r="AA443" s="136" t="s">
        <v>12</v>
      </c>
      <c r="AB443" s="137"/>
    </row>
    <row r="444" spans="3:28" s="89" customFormat="1" x14ac:dyDescent="0.4">
      <c r="C444" s="125"/>
      <c r="D444" s="145" t="s">
        <v>15</v>
      </c>
      <c r="E444" s="100"/>
      <c r="F444" s="100"/>
      <c r="G444" s="55"/>
      <c r="H444" s="55"/>
      <c r="I444" s="55"/>
      <c r="J444" s="129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46"/>
    </row>
    <row r="445" spans="3:28" x14ac:dyDescent="0.4">
      <c r="C445" s="58"/>
      <c r="D445" s="147" t="s">
        <v>149</v>
      </c>
      <c r="E445" s="147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20"/>
      <c r="Z445" s="20"/>
      <c r="AA445" s="104"/>
    </row>
    <row r="446" spans="3:28" x14ac:dyDescent="0.4">
      <c r="C446" s="58">
        <v>45</v>
      </c>
      <c r="D446" s="6">
        <v>560139801</v>
      </c>
      <c r="E446" s="4" t="s">
        <v>30</v>
      </c>
      <c r="F446" s="6" t="s">
        <v>27</v>
      </c>
      <c r="G446" s="36">
        <v>5</v>
      </c>
      <c r="H446" s="36">
        <v>36</v>
      </c>
      <c r="I446" s="36">
        <f t="shared" si="177"/>
        <v>41</v>
      </c>
      <c r="J446" s="36">
        <v>4</v>
      </c>
      <c r="K446" s="36">
        <v>32</v>
      </c>
      <c r="L446" s="36"/>
      <c r="M446" s="36"/>
      <c r="N446" s="36"/>
      <c r="O446" s="36"/>
      <c r="P446" s="36"/>
      <c r="Q446" s="36"/>
      <c r="R446" s="36"/>
      <c r="S446" s="36">
        <v>1</v>
      </c>
      <c r="T446" s="36">
        <v>1</v>
      </c>
      <c r="U446" s="36">
        <v>3</v>
      </c>
      <c r="V446" s="36">
        <f t="shared" si="180"/>
        <v>5</v>
      </c>
      <c r="W446" s="36">
        <f t="shared" si="178"/>
        <v>36</v>
      </c>
      <c r="X446" s="36">
        <f t="shared" si="179"/>
        <v>41</v>
      </c>
      <c r="Y446" s="20"/>
      <c r="Z446" s="20"/>
      <c r="AA446" s="104"/>
    </row>
    <row r="447" spans="3:28" x14ac:dyDescent="0.4">
      <c r="C447" s="120">
        <v>46</v>
      </c>
      <c r="D447" s="78">
        <v>560139802</v>
      </c>
      <c r="E447" s="121" t="s">
        <v>30</v>
      </c>
      <c r="F447" s="7" t="s">
        <v>27</v>
      </c>
      <c r="G447" s="41">
        <v>4</v>
      </c>
      <c r="H447" s="41">
        <v>36</v>
      </c>
      <c r="I447" s="41">
        <f t="shared" si="177"/>
        <v>40</v>
      </c>
      <c r="J447" s="41">
        <v>2</v>
      </c>
      <c r="K447" s="41">
        <v>27</v>
      </c>
      <c r="L447" s="41"/>
      <c r="M447" s="41"/>
      <c r="N447" s="41"/>
      <c r="O447" s="41"/>
      <c r="P447" s="41"/>
      <c r="Q447" s="41"/>
      <c r="R447" s="41">
        <v>1</v>
      </c>
      <c r="S447" s="41">
        <v>1</v>
      </c>
      <c r="T447" s="41">
        <v>1</v>
      </c>
      <c r="U447" s="41">
        <v>8</v>
      </c>
      <c r="V447" s="36">
        <f t="shared" si="180"/>
        <v>4</v>
      </c>
      <c r="W447" s="36">
        <f t="shared" si="178"/>
        <v>36</v>
      </c>
      <c r="X447" s="36">
        <f t="shared" si="179"/>
        <v>40</v>
      </c>
      <c r="Y447" s="20"/>
      <c r="Z447" s="20"/>
      <c r="AA447" s="104"/>
    </row>
    <row r="448" spans="3:28" x14ac:dyDescent="0.4">
      <c r="C448" s="79"/>
      <c r="D448" s="69"/>
      <c r="E448" s="68" t="s">
        <v>186</v>
      </c>
      <c r="F448" s="69"/>
      <c r="G448" s="34">
        <f>SUM(G431:G447)</f>
        <v>21</v>
      </c>
      <c r="H448" s="34">
        <f t="shared" ref="H448:X448" si="181">SUM(H431:H447)</f>
        <v>138</v>
      </c>
      <c r="I448" s="34">
        <f t="shared" si="181"/>
        <v>159</v>
      </c>
      <c r="J448" s="34">
        <f t="shared" si="181"/>
        <v>14</v>
      </c>
      <c r="K448" s="34">
        <f t="shared" si="181"/>
        <v>114</v>
      </c>
      <c r="L448" s="34">
        <f t="shared" si="181"/>
        <v>1</v>
      </c>
      <c r="M448" s="34">
        <f t="shared" si="181"/>
        <v>3</v>
      </c>
      <c r="N448" s="34"/>
      <c r="O448" s="34"/>
      <c r="P448" s="34"/>
      <c r="Q448" s="34"/>
      <c r="R448" s="34">
        <f t="shared" si="181"/>
        <v>1</v>
      </c>
      <c r="S448" s="34">
        <f t="shared" si="181"/>
        <v>3</v>
      </c>
      <c r="T448" s="34">
        <f t="shared" si="181"/>
        <v>5</v>
      </c>
      <c r="U448" s="34">
        <f t="shared" si="181"/>
        <v>18</v>
      </c>
      <c r="V448" s="34">
        <f t="shared" si="181"/>
        <v>21</v>
      </c>
      <c r="W448" s="34">
        <f t="shared" si="181"/>
        <v>138</v>
      </c>
      <c r="X448" s="34">
        <f t="shared" si="181"/>
        <v>159</v>
      </c>
      <c r="Y448" s="34"/>
      <c r="Z448" s="34"/>
      <c r="AA448" s="109"/>
    </row>
    <row r="449" spans="3:27" x14ac:dyDescent="0.4">
      <c r="C449" s="70">
        <v>47</v>
      </c>
      <c r="D449" s="27">
        <v>560434921</v>
      </c>
      <c r="E449" s="5" t="s">
        <v>210</v>
      </c>
      <c r="F449" s="6" t="s">
        <v>26</v>
      </c>
      <c r="G449" s="20">
        <v>13</v>
      </c>
      <c r="H449" s="20">
        <v>19</v>
      </c>
      <c r="I449" s="20">
        <f t="shared" si="177"/>
        <v>32</v>
      </c>
      <c r="J449" s="20"/>
      <c r="K449" s="20"/>
      <c r="L449" s="20"/>
      <c r="M449" s="20">
        <v>1</v>
      </c>
      <c r="N449" s="20"/>
      <c r="O449" s="20"/>
      <c r="P449" s="20"/>
      <c r="Q449" s="20"/>
      <c r="R449" s="20">
        <v>1</v>
      </c>
      <c r="S449" s="20">
        <v>2</v>
      </c>
      <c r="T449" s="20">
        <v>3</v>
      </c>
      <c r="U449" s="20">
        <v>3</v>
      </c>
      <c r="V449" s="36">
        <f t="shared" ref="V449" si="182">J449+L449+N449+R449+T449</f>
        <v>4</v>
      </c>
      <c r="W449" s="36">
        <f t="shared" ref="W449" si="183">K449+M449+O449+S449+U449</f>
        <v>6</v>
      </c>
      <c r="X449" s="36">
        <f t="shared" ref="X449" si="184">SUM(V449:W449)</f>
        <v>10</v>
      </c>
      <c r="Y449" s="20">
        <f>(G449+P449-V449)</f>
        <v>9</v>
      </c>
      <c r="Z449" s="20">
        <f>(H449+Q449-W449)</f>
        <v>13</v>
      </c>
      <c r="AA449" s="104">
        <f t="shared" ref="AA449" si="185">SUM(Y449:Z449)</f>
        <v>22</v>
      </c>
    </row>
    <row r="450" spans="3:27" x14ac:dyDescent="0.4">
      <c r="C450" s="58">
        <v>48</v>
      </c>
      <c r="D450" s="6">
        <v>560434931</v>
      </c>
      <c r="E450" s="4" t="s">
        <v>211</v>
      </c>
      <c r="F450" s="6" t="s">
        <v>26</v>
      </c>
      <c r="G450" s="36">
        <v>6</v>
      </c>
      <c r="H450" s="36">
        <v>15</v>
      </c>
      <c r="I450" s="36">
        <f t="shared" si="177"/>
        <v>21</v>
      </c>
      <c r="J450" s="36"/>
      <c r="K450" s="36"/>
      <c r="L450" s="36"/>
      <c r="M450" s="36">
        <v>1</v>
      </c>
      <c r="N450" s="36"/>
      <c r="O450" s="36"/>
      <c r="P450" s="36"/>
      <c r="Q450" s="36">
        <v>1</v>
      </c>
      <c r="R450" s="36"/>
      <c r="S450" s="36"/>
      <c r="T450" s="36">
        <v>2</v>
      </c>
      <c r="U450" s="36">
        <v>2</v>
      </c>
      <c r="V450" s="36">
        <f t="shared" ref="V450:V459" si="186">J450+L450+N450+R450+T450</f>
        <v>2</v>
      </c>
      <c r="W450" s="36">
        <f t="shared" ref="W450:W459" si="187">K450+M450+O450+S450+U450</f>
        <v>3</v>
      </c>
      <c r="X450" s="36">
        <f t="shared" ref="X450:X459" si="188">SUM(V450:W450)</f>
        <v>5</v>
      </c>
      <c r="Y450" s="20">
        <f t="shared" ref="Y450:Y459" si="189">(G450+P450-V450)</f>
        <v>4</v>
      </c>
      <c r="Z450" s="20">
        <f t="shared" ref="Z450:Z459" si="190">(H450+Q450-W450)</f>
        <v>13</v>
      </c>
      <c r="AA450" s="104">
        <f t="shared" ref="AA450:AA459" si="191">SUM(Y450:Z450)</f>
        <v>17</v>
      </c>
    </row>
    <row r="451" spans="3:27" x14ac:dyDescent="0.4">
      <c r="C451" s="58">
        <v>49</v>
      </c>
      <c r="D451" s="6">
        <v>560434941</v>
      </c>
      <c r="E451" s="4" t="s">
        <v>206</v>
      </c>
      <c r="F451" s="6" t="s">
        <v>26</v>
      </c>
      <c r="G451" s="36">
        <v>19</v>
      </c>
      <c r="H451" s="36">
        <v>26</v>
      </c>
      <c r="I451" s="36">
        <f t="shared" si="177"/>
        <v>45</v>
      </c>
      <c r="J451" s="36"/>
      <c r="K451" s="36"/>
      <c r="L451" s="36">
        <v>3</v>
      </c>
      <c r="M451" s="36">
        <v>3</v>
      </c>
      <c r="N451" s="36"/>
      <c r="O451" s="36"/>
      <c r="P451" s="36"/>
      <c r="Q451" s="36"/>
      <c r="R451" s="36">
        <v>2</v>
      </c>
      <c r="S451" s="36">
        <v>3</v>
      </c>
      <c r="T451" s="36">
        <v>5</v>
      </c>
      <c r="U451" s="36">
        <v>4</v>
      </c>
      <c r="V451" s="36">
        <f t="shared" si="186"/>
        <v>10</v>
      </c>
      <c r="W451" s="36">
        <f t="shared" si="187"/>
        <v>10</v>
      </c>
      <c r="X451" s="36">
        <f t="shared" si="188"/>
        <v>20</v>
      </c>
      <c r="Y451" s="20">
        <f t="shared" si="189"/>
        <v>9</v>
      </c>
      <c r="Z451" s="20">
        <f t="shared" si="190"/>
        <v>16</v>
      </c>
      <c r="AA451" s="104">
        <f t="shared" si="191"/>
        <v>25</v>
      </c>
    </row>
    <row r="452" spans="3:27" x14ac:dyDescent="0.4">
      <c r="C452" s="58">
        <v>50</v>
      </c>
      <c r="D452" s="6">
        <v>560434942</v>
      </c>
      <c r="E452" s="4" t="s">
        <v>206</v>
      </c>
      <c r="F452" s="6" t="s">
        <v>26</v>
      </c>
      <c r="G452" s="36">
        <v>23</v>
      </c>
      <c r="H452" s="36">
        <v>23</v>
      </c>
      <c r="I452" s="36">
        <f t="shared" si="177"/>
        <v>46</v>
      </c>
      <c r="J452" s="36"/>
      <c r="K452" s="36"/>
      <c r="L452" s="36">
        <v>6</v>
      </c>
      <c r="M452" s="36">
        <v>2</v>
      </c>
      <c r="N452" s="36"/>
      <c r="O452" s="36"/>
      <c r="P452" s="36">
        <v>4</v>
      </c>
      <c r="Q452" s="36">
        <v>2</v>
      </c>
      <c r="R452" s="36">
        <v>2</v>
      </c>
      <c r="S452" s="36">
        <v>1</v>
      </c>
      <c r="T452" s="36">
        <v>5</v>
      </c>
      <c r="U452" s="36">
        <v>4</v>
      </c>
      <c r="V452" s="36">
        <f t="shared" si="186"/>
        <v>13</v>
      </c>
      <c r="W452" s="36">
        <f t="shared" si="187"/>
        <v>7</v>
      </c>
      <c r="X452" s="36">
        <f t="shared" si="188"/>
        <v>20</v>
      </c>
      <c r="Y452" s="20">
        <f t="shared" si="189"/>
        <v>14</v>
      </c>
      <c r="Z452" s="20">
        <f t="shared" si="190"/>
        <v>18</v>
      </c>
      <c r="AA452" s="104">
        <f t="shared" si="191"/>
        <v>32</v>
      </c>
    </row>
    <row r="453" spans="3:27" x14ac:dyDescent="0.4">
      <c r="C453" s="58">
        <v>51</v>
      </c>
      <c r="D453" s="6">
        <v>560434951</v>
      </c>
      <c r="E453" s="4" t="s">
        <v>212</v>
      </c>
      <c r="F453" s="6" t="s">
        <v>26</v>
      </c>
      <c r="G453" s="36">
        <v>6</v>
      </c>
      <c r="H453" s="36">
        <v>39</v>
      </c>
      <c r="I453" s="36">
        <f t="shared" si="177"/>
        <v>45</v>
      </c>
      <c r="J453" s="36">
        <v>1</v>
      </c>
      <c r="K453" s="36"/>
      <c r="L453" s="36">
        <v>1</v>
      </c>
      <c r="M453" s="36">
        <v>4</v>
      </c>
      <c r="N453" s="36"/>
      <c r="O453" s="36"/>
      <c r="P453" s="36"/>
      <c r="Q453" s="36"/>
      <c r="R453" s="36"/>
      <c r="S453" s="36"/>
      <c r="T453" s="36"/>
      <c r="U453" s="36">
        <v>10</v>
      </c>
      <c r="V453" s="36">
        <f t="shared" si="186"/>
        <v>2</v>
      </c>
      <c r="W453" s="36">
        <f t="shared" si="187"/>
        <v>14</v>
      </c>
      <c r="X453" s="36">
        <f t="shared" si="188"/>
        <v>16</v>
      </c>
      <c r="Y453" s="20">
        <f t="shared" si="189"/>
        <v>4</v>
      </c>
      <c r="Z453" s="20">
        <f t="shared" si="190"/>
        <v>25</v>
      </c>
      <c r="AA453" s="104">
        <f t="shared" si="191"/>
        <v>29</v>
      </c>
    </row>
    <row r="454" spans="3:27" x14ac:dyDescent="0.4">
      <c r="C454" s="58">
        <v>52</v>
      </c>
      <c r="D454" s="6">
        <v>560434981</v>
      </c>
      <c r="E454" s="4" t="s">
        <v>205</v>
      </c>
      <c r="F454" s="6" t="s">
        <v>26</v>
      </c>
      <c r="G454" s="36">
        <v>7</v>
      </c>
      <c r="H454" s="36">
        <v>11</v>
      </c>
      <c r="I454" s="36">
        <f t="shared" si="177"/>
        <v>18</v>
      </c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>
        <v>5</v>
      </c>
      <c r="U454" s="36">
        <v>5</v>
      </c>
      <c r="V454" s="36">
        <f t="shared" si="186"/>
        <v>5</v>
      </c>
      <c r="W454" s="36">
        <f t="shared" si="187"/>
        <v>5</v>
      </c>
      <c r="X454" s="36">
        <f t="shared" si="188"/>
        <v>10</v>
      </c>
      <c r="Y454" s="36">
        <f t="shared" si="189"/>
        <v>2</v>
      </c>
      <c r="Z454" s="36">
        <f t="shared" si="190"/>
        <v>6</v>
      </c>
      <c r="AA454" s="105">
        <f t="shared" si="191"/>
        <v>8</v>
      </c>
    </row>
    <row r="455" spans="3:27" x14ac:dyDescent="0.4">
      <c r="C455" s="70">
        <v>53</v>
      </c>
      <c r="D455" s="27">
        <v>560439801</v>
      </c>
      <c r="E455" s="5" t="s">
        <v>115</v>
      </c>
      <c r="F455" s="27" t="s">
        <v>27</v>
      </c>
      <c r="G455" s="20">
        <v>8</v>
      </c>
      <c r="H455" s="20">
        <v>41</v>
      </c>
      <c r="I455" s="20">
        <f>SUM(G455:H455)</f>
        <v>49</v>
      </c>
      <c r="J455" s="20"/>
      <c r="K455" s="20"/>
      <c r="L455" s="20">
        <v>1</v>
      </c>
      <c r="M455" s="20">
        <v>1</v>
      </c>
      <c r="N455" s="20"/>
      <c r="O455" s="20"/>
      <c r="P455" s="20"/>
      <c r="Q455" s="20"/>
      <c r="R455" s="20">
        <v>1</v>
      </c>
      <c r="S455" s="20">
        <v>1</v>
      </c>
      <c r="T455" s="20">
        <v>3</v>
      </c>
      <c r="U455" s="20">
        <v>5</v>
      </c>
      <c r="V455" s="20">
        <f>J455+L455+N455+R455+T455</f>
        <v>5</v>
      </c>
      <c r="W455" s="20">
        <f>K455+M455+O455+S455+U455</f>
        <v>7</v>
      </c>
      <c r="X455" s="20">
        <f>SUM(V455:W455)</f>
        <v>12</v>
      </c>
      <c r="Y455" s="20">
        <f>(G455+P455-V455)</f>
        <v>3</v>
      </c>
      <c r="Z455" s="20">
        <f>(H455+Q455-W455)</f>
        <v>34</v>
      </c>
      <c r="AA455" s="104">
        <f>SUM(Y455:Z455)</f>
        <v>37</v>
      </c>
    </row>
    <row r="456" spans="3:27" x14ac:dyDescent="0.4">
      <c r="C456" s="58">
        <v>54</v>
      </c>
      <c r="D456" s="6">
        <v>560439802</v>
      </c>
      <c r="E456" s="4" t="s">
        <v>115</v>
      </c>
      <c r="F456" s="6" t="s">
        <v>27</v>
      </c>
      <c r="G456" s="36">
        <v>10</v>
      </c>
      <c r="H456" s="36">
        <v>38</v>
      </c>
      <c r="I456" s="36">
        <f>SUM(G456:H456)</f>
        <v>48</v>
      </c>
      <c r="J456" s="36"/>
      <c r="K456" s="36"/>
      <c r="L456" s="36">
        <v>2</v>
      </c>
      <c r="M456" s="36">
        <v>1</v>
      </c>
      <c r="N456" s="36"/>
      <c r="O456" s="36"/>
      <c r="P456" s="36"/>
      <c r="Q456" s="36"/>
      <c r="R456" s="36"/>
      <c r="S456" s="36">
        <v>1</v>
      </c>
      <c r="T456" s="36">
        <v>1</v>
      </c>
      <c r="U456" s="36">
        <v>3</v>
      </c>
      <c r="V456" s="36">
        <f>J456+L456+N456+R456+T456</f>
        <v>3</v>
      </c>
      <c r="W456" s="36">
        <f>K456+M456+O456+S456+U456</f>
        <v>5</v>
      </c>
      <c r="X456" s="36">
        <f>SUM(V456:W456)</f>
        <v>8</v>
      </c>
      <c r="Y456" s="36">
        <f>(G456+P456-V456)</f>
        <v>7</v>
      </c>
      <c r="Z456" s="36">
        <f>(H456+Q456-W456)</f>
        <v>33</v>
      </c>
      <c r="AA456" s="105">
        <f>SUM(Y456:Z456)</f>
        <v>40</v>
      </c>
    </row>
    <row r="457" spans="3:27" x14ac:dyDescent="0.4">
      <c r="C457" s="70">
        <v>55</v>
      </c>
      <c r="D457" s="27">
        <v>560435901</v>
      </c>
      <c r="E457" s="5" t="s">
        <v>207</v>
      </c>
      <c r="F457" s="27" t="s">
        <v>28</v>
      </c>
      <c r="G457" s="20">
        <v>21</v>
      </c>
      <c r="H457" s="20">
        <v>18</v>
      </c>
      <c r="I457" s="20">
        <f t="shared" si="177"/>
        <v>39</v>
      </c>
      <c r="J457" s="20"/>
      <c r="K457" s="20"/>
      <c r="L457" s="20"/>
      <c r="M457" s="20">
        <v>1</v>
      </c>
      <c r="N457" s="20"/>
      <c r="O457" s="20"/>
      <c r="P457" s="20"/>
      <c r="Q457" s="20"/>
      <c r="R457" s="20">
        <v>1</v>
      </c>
      <c r="S457" s="20"/>
      <c r="T457" s="20">
        <v>8</v>
      </c>
      <c r="U457" s="20">
        <v>5</v>
      </c>
      <c r="V457" s="20">
        <f t="shared" si="186"/>
        <v>9</v>
      </c>
      <c r="W457" s="20">
        <f t="shared" si="187"/>
        <v>6</v>
      </c>
      <c r="X457" s="20">
        <f t="shared" si="188"/>
        <v>15</v>
      </c>
      <c r="Y457" s="20">
        <f t="shared" si="189"/>
        <v>12</v>
      </c>
      <c r="Z457" s="20">
        <f t="shared" si="190"/>
        <v>12</v>
      </c>
      <c r="AA457" s="104">
        <f t="shared" si="191"/>
        <v>24</v>
      </c>
    </row>
    <row r="458" spans="3:27" x14ac:dyDescent="0.4">
      <c r="C458" s="58">
        <v>56</v>
      </c>
      <c r="D458" s="6">
        <v>560436001</v>
      </c>
      <c r="E458" s="4" t="s">
        <v>208</v>
      </c>
      <c r="F458" s="6" t="s">
        <v>28</v>
      </c>
      <c r="G458" s="36">
        <v>8</v>
      </c>
      <c r="H458" s="36">
        <v>29</v>
      </c>
      <c r="I458" s="36">
        <f t="shared" si="177"/>
        <v>37</v>
      </c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>
        <v>4</v>
      </c>
      <c r="U458" s="36">
        <v>5</v>
      </c>
      <c r="V458" s="36">
        <f t="shared" si="186"/>
        <v>4</v>
      </c>
      <c r="W458" s="36">
        <f t="shared" si="187"/>
        <v>5</v>
      </c>
      <c r="X458" s="36">
        <f t="shared" si="188"/>
        <v>9</v>
      </c>
      <c r="Y458" s="20">
        <f t="shared" si="189"/>
        <v>4</v>
      </c>
      <c r="Z458" s="20">
        <f t="shared" si="190"/>
        <v>24</v>
      </c>
      <c r="AA458" s="104">
        <f t="shared" si="191"/>
        <v>28</v>
      </c>
    </row>
    <row r="459" spans="3:27" x14ac:dyDescent="0.4">
      <c r="C459" s="120">
        <v>57</v>
      </c>
      <c r="D459" s="78">
        <v>560433601</v>
      </c>
      <c r="E459" s="121" t="s">
        <v>213</v>
      </c>
      <c r="F459" s="6" t="s">
        <v>29</v>
      </c>
      <c r="G459" s="36">
        <v>5</v>
      </c>
      <c r="H459" s="36">
        <v>6</v>
      </c>
      <c r="I459" s="36">
        <f t="shared" si="177"/>
        <v>11</v>
      </c>
      <c r="J459" s="36">
        <v>1</v>
      </c>
      <c r="K459" s="36"/>
      <c r="L459" s="36"/>
      <c r="M459" s="36"/>
      <c r="N459" s="36"/>
      <c r="O459" s="36"/>
      <c r="P459" s="36"/>
      <c r="Q459" s="36">
        <v>2</v>
      </c>
      <c r="R459" s="36"/>
      <c r="S459" s="36"/>
      <c r="T459" s="36">
        <v>3</v>
      </c>
      <c r="U459" s="36">
        <v>2</v>
      </c>
      <c r="V459" s="36">
        <f t="shared" si="186"/>
        <v>4</v>
      </c>
      <c r="W459" s="36">
        <f t="shared" si="187"/>
        <v>2</v>
      </c>
      <c r="X459" s="36">
        <f t="shared" si="188"/>
        <v>6</v>
      </c>
      <c r="Y459" s="20">
        <f t="shared" si="189"/>
        <v>1</v>
      </c>
      <c r="Z459" s="20">
        <f t="shared" si="190"/>
        <v>6</v>
      </c>
      <c r="AA459" s="104">
        <f t="shared" si="191"/>
        <v>7</v>
      </c>
    </row>
    <row r="460" spans="3:27" x14ac:dyDescent="0.4">
      <c r="C460" s="117"/>
      <c r="D460" s="118"/>
      <c r="E460" s="68" t="s">
        <v>285</v>
      </c>
      <c r="F460" s="34"/>
      <c r="G460" s="34">
        <f t="shared" ref="G460:AA460" si="192">SUM(G449:G459)</f>
        <v>126</v>
      </c>
      <c r="H460" s="34">
        <f t="shared" si="192"/>
        <v>265</v>
      </c>
      <c r="I460" s="34">
        <f t="shared" si="192"/>
        <v>391</v>
      </c>
      <c r="J460" s="34">
        <f>SUM(J449:J459)</f>
        <v>2</v>
      </c>
      <c r="K460" s="34"/>
      <c r="L460" s="34">
        <f t="shared" si="192"/>
        <v>13</v>
      </c>
      <c r="M460" s="34">
        <f t="shared" si="192"/>
        <v>14</v>
      </c>
      <c r="N460" s="34"/>
      <c r="O460" s="34"/>
      <c r="P460" s="34">
        <f t="shared" si="192"/>
        <v>4</v>
      </c>
      <c r="Q460" s="34">
        <f t="shared" si="192"/>
        <v>5</v>
      </c>
      <c r="R460" s="34">
        <f t="shared" si="192"/>
        <v>7</v>
      </c>
      <c r="S460" s="34">
        <f t="shared" si="192"/>
        <v>8</v>
      </c>
      <c r="T460" s="34">
        <f t="shared" si="192"/>
        <v>39</v>
      </c>
      <c r="U460" s="34">
        <f t="shared" si="192"/>
        <v>48</v>
      </c>
      <c r="V460" s="34">
        <f t="shared" si="192"/>
        <v>61</v>
      </c>
      <c r="W460" s="34">
        <f t="shared" si="192"/>
        <v>70</v>
      </c>
      <c r="X460" s="34">
        <f t="shared" si="192"/>
        <v>131</v>
      </c>
      <c r="Y460" s="34">
        <f t="shared" si="192"/>
        <v>69</v>
      </c>
      <c r="Z460" s="34">
        <f t="shared" si="192"/>
        <v>200</v>
      </c>
      <c r="AA460" s="109">
        <f t="shared" si="192"/>
        <v>269</v>
      </c>
    </row>
    <row r="461" spans="3:27" x14ac:dyDescent="0.4">
      <c r="C461" s="119"/>
      <c r="D461" s="6"/>
      <c r="E461" s="68" t="s">
        <v>17</v>
      </c>
      <c r="F461" s="74"/>
      <c r="G461" s="44">
        <f t="shared" ref="G461:M461" si="193">SUM(G460,G448)</f>
        <v>147</v>
      </c>
      <c r="H461" s="44">
        <f t="shared" si="193"/>
        <v>403</v>
      </c>
      <c r="I461" s="44">
        <f t="shared" si="193"/>
        <v>550</v>
      </c>
      <c r="J461" s="44">
        <f t="shared" si="193"/>
        <v>16</v>
      </c>
      <c r="K461" s="44">
        <f t="shared" si="193"/>
        <v>114</v>
      </c>
      <c r="L461" s="44">
        <f t="shared" si="193"/>
        <v>14</v>
      </c>
      <c r="M461" s="44">
        <f t="shared" si="193"/>
        <v>17</v>
      </c>
      <c r="N461" s="44"/>
      <c r="O461" s="44"/>
      <c r="P461" s="44">
        <f t="shared" ref="P461:AA461" si="194">SUM(P460,P448)</f>
        <v>4</v>
      </c>
      <c r="Q461" s="44">
        <f t="shared" si="194"/>
        <v>5</v>
      </c>
      <c r="R461" s="44">
        <f t="shared" si="194"/>
        <v>8</v>
      </c>
      <c r="S461" s="44">
        <f t="shared" si="194"/>
        <v>11</v>
      </c>
      <c r="T461" s="44">
        <f t="shared" si="194"/>
        <v>44</v>
      </c>
      <c r="U461" s="44">
        <f t="shared" si="194"/>
        <v>66</v>
      </c>
      <c r="V461" s="44">
        <f t="shared" si="194"/>
        <v>82</v>
      </c>
      <c r="W461" s="44">
        <f t="shared" si="194"/>
        <v>208</v>
      </c>
      <c r="X461" s="44">
        <f t="shared" si="194"/>
        <v>290</v>
      </c>
      <c r="Y461" s="44">
        <f t="shared" si="194"/>
        <v>69</v>
      </c>
      <c r="Z461" s="44">
        <f t="shared" si="194"/>
        <v>200</v>
      </c>
      <c r="AA461" s="111">
        <f t="shared" si="194"/>
        <v>269</v>
      </c>
    </row>
    <row r="462" spans="3:27" x14ac:dyDescent="0.4">
      <c r="C462" s="169"/>
      <c r="D462" s="67"/>
      <c r="E462" s="68" t="s">
        <v>183</v>
      </c>
      <c r="F462" s="67"/>
      <c r="G462" s="44">
        <f>SUM(G461)</f>
        <v>147</v>
      </c>
      <c r="H462" s="44">
        <f t="shared" ref="H462:AA462" si="195">SUM(H461)</f>
        <v>403</v>
      </c>
      <c r="I462" s="44">
        <f t="shared" si="195"/>
        <v>550</v>
      </c>
      <c r="J462" s="44">
        <f t="shared" si="195"/>
        <v>16</v>
      </c>
      <c r="K462" s="44">
        <f t="shared" si="195"/>
        <v>114</v>
      </c>
      <c r="L462" s="44">
        <f t="shared" si="195"/>
        <v>14</v>
      </c>
      <c r="M462" s="44">
        <f t="shared" si="195"/>
        <v>17</v>
      </c>
      <c r="N462" s="44"/>
      <c r="O462" s="44"/>
      <c r="P462" s="44">
        <f t="shared" si="195"/>
        <v>4</v>
      </c>
      <c r="Q462" s="44">
        <f t="shared" si="195"/>
        <v>5</v>
      </c>
      <c r="R462" s="44">
        <f t="shared" si="195"/>
        <v>8</v>
      </c>
      <c r="S462" s="44">
        <f t="shared" si="195"/>
        <v>11</v>
      </c>
      <c r="T462" s="44">
        <f t="shared" si="195"/>
        <v>44</v>
      </c>
      <c r="U462" s="44">
        <f t="shared" si="195"/>
        <v>66</v>
      </c>
      <c r="V462" s="44">
        <f t="shared" si="195"/>
        <v>82</v>
      </c>
      <c r="W462" s="44">
        <f t="shared" si="195"/>
        <v>208</v>
      </c>
      <c r="X462" s="44">
        <f t="shared" si="195"/>
        <v>290</v>
      </c>
      <c r="Y462" s="44">
        <f t="shared" si="195"/>
        <v>69</v>
      </c>
      <c r="Z462" s="44">
        <f t="shared" si="195"/>
        <v>200</v>
      </c>
      <c r="AA462" s="109">
        <f t="shared" si="195"/>
        <v>269</v>
      </c>
    </row>
    <row r="463" spans="3:27" x14ac:dyDescent="0.4">
      <c r="C463" s="95"/>
      <c r="D463" s="95"/>
      <c r="E463" s="95"/>
      <c r="F463" s="95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</row>
    <row r="464" spans="3:27" x14ac:dyDescent="0.4">
      <c r="C464" s="95"/>
      <c r="D464" s="95"/>
      <c r="E464" s="95"/>
      <c r="F464" s="95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</row>
    <row r="465" spans="3:28" x14ac:dyDescent="0.4">
      <c r="C465" s="95"/>
      <c r="D465" s="95"/>
      <c r="E465" s="95"/>
      <c r="F465" s="95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</row>
    <row r="466" spans="3:28" x14ac:dyDescent="0.4">
      <c r="C466" s="95"/>
      <c r="D466" s="95"/>
      <c r="E466" s="95"/>
      <c r="F466" s="95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</row>
    <row r="467" spans="3:28" x14ac:dyDescent="0.4">
      <c r="C467" s="269" t="s">
        <v>199</v>
      </c>
      <c r="D467" s="269"/>
      <c r="E467" s="269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  <c r="AA467" s="269"/>
      <c r="AB467" s="18"/>
    </row>
    <row r="468" spans="3:28" x14ac:dyDescent="0.4">
      <c r="C468" s="267" t="s">
        <v>25</v>
      </c>
      <c r="D468" s="267"/>
      <c r="E468" s="267"/>
      <c r="F468" s="267"/>
      <c r="G468" s="267"/>
      <c r="H468" s="267"/>
      <c r="I468" s="267"/>
      <c r="J468" s="267"/>
      <c r="K468" s="267"/>
      <c r="L468" s="267"/>
      <c r="M468" s="267"/>
      <c r="N468" s="267"/>
      <c r="O468" s="267"/>
      <c r="P468" s="267"/>
      <c r="Q468" s="267"/>
      <c r="R468" s="267"/>
      <c r="S468" s="267"/>
      <c r="T468" s="267"/>
      <c r="U468" s="267"/>
      <c r="V468" s="267"/>
      <c r="W468" s="267"/>
      <c r="X468" s="267"/>
      <c r="Y468" s="267"/>
      <c r="Z468" s="267"/>
      <c r="AA468" s="267"/>
      <c r="AB468" s="19"/>
    </row>
    <row r="469" spans="3:28" x14ac:dyDescent="0.4">
      <c r="C469" s="264" t="s">
        <v>1</v>
      </c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  <c r="AA469" s="266"/>
    </row>
    <row r="470" spans="3:28" x14ac:dyDescent="0.4">
      <c r="C470" s="251" t="s">
        <v>3</v>
      </c>
      <c r="D470" s="257" t="s">
        <v>4</v>
      </c>
      <c r="E470" s="251" t="s">
        <v>5</v>
      </c>
      <c r="F470" s="251" t="s">
        <v>6</v>
      </c>
      <c r="G470" s="258" t="s">
        <v>7</v>
      </c>
      <c r="H470" s="259"/>
      <c r="I470" s="260"/>
      <c r="J470" s="264" t="s">
        <v>8</v>
      </c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6"/>
      <c r="Y470" s="258" t="s">
        <v>9</v>
      </c>
      <c r="Z470" s="259"/>
      <c r="AA470" s="260"/>
    </row>
    <row r="471" spans="3:28" x14ac:dyDescent="0.4">
      <c r="C471" s="251"/>
      <c r="D471" s="257"/>
      <c r="E471" s="251"/>
      <c r="F471" s="251"/>
      <c r="G471" s="261"/>
      <c r="H471" s="262"/>
      <c r="I471" s="263"/>
      <c r="J471" s="251" t="s">
        <v>13</v>
      </c>
      <c r="K471" s="251"/>
      <c r="L471" s="251" t="s">
        <v>14</v>
      </c>
      <c r="M471" s="251"/>
      <c r="N471" s="251" t="s">
        <v>174</v>
      </c>
      <c r="O471" s="251"/>
      <c r="P471" s="251" t="s">
        <v>175</v>
      </c>
      <c r="Q471" s="251"/>
      <c r="R471" s="251" t="s">
        <v>94</v>
      </c>
      <c r="S471" s="251"/>
      <c r="T471" s="251" t="s">
        <v>95</v>
      </c>
      <c r="U471" s="251"/>
      <c r="V471" s="252" t="s">
        <v>12</v>
      </c>
      <c r="W471" s="253"/>
      <c r="X471" s="254"/>
      <c r="Y471" s="261"/>
      <c r="Z471" s="262"/>
      <c r="AA471" s="263"/>
    </row>
    <row r="472" spans="3:28" x14ac:dyDescent="0.4">
      <c r="C472" s="251"/>
      <c r="D472" s="257"/>
      <c r="E472" s="251"/>
      <c r="F472" s="251"/>
      <c r="G472" s="136" t="s">
        <v>10</v>
      </c>
      <c r="H472" s="136" t="s">
        <v>11</v>
      </c>
      <c r="I472" s="136" t="s">
        <v>12</v>
      </c>
      <c r="J472" s="136" t="s">
        <v>10</v>
      </c>
      <c r="K472" s="136" t="s">
        <v>11</v>
      </c>
      <c r="L472" s="136" t="s">
        <v>10</v>
      </c>
      <c r="M472" s="136" t="s">
        <v>11</v>
      </c>
      <c r="N472" s="136" t="s">
        <v>10</v>
      </c>
      <c r="O472" s="136" t="s">
        <v>11</v>
      </c>
      <c r="P472" s="136" t="s">
        <v>10</v>
      </c>
      <c r="Q472" s="136" t="s">
        <v>11</v>
      </c>
      <c r="R472" s="136" t="s">
        <v>10</v>
      </c>
      <c r="S472" s="136" t="s">
        <v>11</v>
      </c>
      <c r="T472" s="136" t="s">
        <v>10</v>
      </c>
      <c r="U472" s="136" t="s">
        <v>11</v>
      </c>
      <c r="V472" s="136" t="s">
        <v>10</v>
      </c>
      <c r="W472" s="136" t="s">
        <v>11</v>
      </c>
      <c r="X472" s="136" t="s">
        <v>12</v>
      </c>
      <c r="Y472" s="136" t="s">
        <v>10</v>
      </c>
      <c r="Z472" s="136" t="s">
        <v>11</v>
      </c>
      <c r="AA472" s="136" t="s">
        <v>12</v>
      </c>
      <c r="AB472" s="137"/>
    </row>
    <row r="473" spans="3:28" s="89" customFormat="1" x14ac:dyDescent="0.4">
      <c r="C473" s="125"/>
      <c r="D473" s="145" t="s">
        <v>15</v>
      </c>
      <c r="E473" s="100"/>
      <c r="F473" s="100"/>
      <c r="G473" s="55"/>
      <c r="H473" s="55"/>
      <c r="I473" s="55"/>
      <c r="J473" s="129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46"/>
    </row>
    <row r="474" spans="3:28" x14ac:dyDescent="0.4">
      <c r="C474" s="35"/>
      <c r="D474" s="186" t="s">
        <v>119</v>
      </c>
      <c r="E474" s="22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104"/>
    </row>
    <row r="475" spans="3:28" x14ac:dyDescent="0.4">
      <c r="C475" s="26">
        <v>58</v>
      </c>
      <c r="D475" s="21">
        <v>550434921</v>
      </c>
      <c r="E475" s="22" t="s">
        <v>214</v>
      </c>
      <c r="F475" s="6" t="s">
        <v>26</v>
      </c>
      <c r="G475" s="20">
        <v>11</v>
      </c>
      <c r="H475" s="20">
        <v>26</v>
      </c>
      <c r="I475" s="20">
        <f t="shared" ref="I475:I486" si="196">SUM(G475:H475)</f>
        <v>37</v>
      </c>
      <c r="J475" s="20">
        <v>5</v>
      </c>
      <c r="K475" s="20">
        <v>16</v>
      </c>
      <c r="L475" s="20">
        <v>1</v>
      </c>
      <c r="M475" s="20">
        <v>2</v>
      </c>
      <c r="N475" s="20"/>
      <c r="O475" s="20"/>
      <c r="P475" s="20"/>
      <c r="Q475" s="20"/>
      <c r="R475" s="20"/>
      <c r="S475" s="20"/>
      <c r="T475" s="20">
        <v>5</v>
      </c>
      <c r="U475" s="20">
        <v>6</v>
      </c>
      <c r="V475" s="36">
        <f t="shared" ref="V475" si="197">J475+L475+N475+R475+T475</f>
        <v>11</v>
      </c>
      <c r="W475" s="36">
        <f t="shared" ref="W475" si="198">K475+M475+O475+S475+U475</f>
        <v>24</v>
      </c>
      <c r="X475" s="36">
        <f t="shared" ref="X475" si="199">SUM(V475:W475)</f>
        <v>35</v>
      </c>
      <c r="Y475" s="20"/>
      <c r="Z475" s="20">
        <f t="shared" ref="Z475:Z486" si="200">(H475+Q475-W475)</f>
        <v>2</v>
      </c>
      <c r="AA475" s="104">
        <f t="shared" ref="AA475:AA486" si="201">SUM(Y475:Z475)</f>
        <v>2</v>
      </c>
    </row>
    <row r="476" spans="3:28" x14ac:dyDescent="0.4">
      <c r="C476" s="26">
        <v>59</v>
      </c>
      <c r="D476" s="21">
        <v>550434931</v>
      </c>
      <c r="E476" s="22" t="s">
        <v>215</v>
      </c>
      <c r="F476" s="6" t="s">
        <v>26</v>
      </c>
      <c r="G476" s="20">
        <v>4</v>
      </c>
      <c r="H476" s="20">
        <v>31</v>
      </c>
      <c r="I476" s="20">
        <f t="shared" si="196"/>
        <v>35</v>
      </c>
      <c r="J476" s="20">
        <v>4</v>
      </c>
      <c r="K476" s="20">
        <v>24</v>
      </c>
      <c r="L476" s="20"/>
      <c r="M476" s="20">
        <v>1</v>
      </c>
      <c r="N476" s="20"/>
      <c r="O476" s="20"/>
      <c r="P476" s="20"/>
      <c r="Q476" s="20"/>
      <c r="R476" s="20"/>
      <c r="S476" s="20"/>
      <c r="T476" s="20"/>
      <c r="U476" s="20">
        <v>5</v>
      </c>
      <c r="V476" s="36">
        <f t="shared" ref="V476:V481" si="202">J476+L476+N476+R476+T476</f>
        <v>4</v>
      </c>
      <c r="W476" s="36">
        <f t="shared" ref="W476:W481" si="203">K476+M476+O476+S476+U476</f>
        <v>30</v>
      </c>
      <c r="X476" s="36">
        <f t="shared" ref="X476:X481" si="204">SUM(V476:W476)</f>
        <v>34</v>
      </c>
      <c r="Y476" s="20"/>
      <c r="Z476" s="20">
        <f t="shared" si="200"/>
        <v>1</v>
      </c>
      <c r="AA476" s="104">
        <f t="shared" si="201"/>
        <v>1</v>
      </c>
    </row>
    <row r="477" spans="3:28" x14ac:dyDescent="0.4">
      <c r="C477" s="26">
        <v>60</v>
      </c>
      <c r="D477" s="21">
        <v>550434941</v>
      </c>
      <c r="E477" s="22" t="s">
        <v>206</v>
      </c>
      <c r="F477" s="6" t="s">
        <v>26</v>
      </c>
      <c r="G477" s="20">
        <v>10</v>
      </c>
      <c r="H477" s="20">
        <v>26</v>
      </c>
      <c r="I477" s="20">
        <f t="shared" si="196"/>
        <v>36</v>
      </c>
      <c r="J477" s="20">
        <v>9</v>
      </c>
      <c r="K477" s="20">
        <v>21</v>
      </c>
      <c r="L477" s="20"/>
      <c r="M477" s="20"/>
      <c r="N477" s="20">
        <v>1</v>
      </c>
      <c r="O477" s="20"/>
      <c r="P477" s="20"/>
      <c r="Q477" s="20"/>
      <c r="R477" s="20"/>
      <c r="S477" s="20">
        <v>1</v>
      </c>
      <c r="T477" s="20"/>
      <c r="U477" s="20">
        <v>3</v>
      </c>
      <c r="V477" s="36">
        <f t="shared" si="202"/>
        <v>10</v>
      </c>
      <c r="W477" s="36">
        <f t="shared" si="203"/>
        <v>25</v>
      </c>
      <c r="X477" s="36">
        <f t="shared" si="204"/>
        <v>35</v>
      </c>
      <c r="Y477" s="20"/>
      <c r="Z477" s="20">
        <f t="shared" si="200"/>
        <v>1</v>
      </c>
      <c r="AA477" s="104">
        <f t="shared" si="201"/>
        <v>1</v>
      </c>
    </row>
    <row r="478" spans="3:28" x14ac:dyDescent="0.4">
      <c r="C478" s="26">
        <v>61</v>
      </c>
      <c r="D478" s="21">
        <v>550434942</v>
      </c>
      <c r="E478" s="22" t="s">
        <v>206</v>
      </c>
      <c r="F478" s="6" t="s">
        <v>26</v>
      </c>
      <c r="G478" s="20">
        <v>17</v>
      </c>
      <c r="H478" s="20">
        <v>32</v>
      </c>
      <c r="I478" s="20">
        <f t="shared" si="196"/>
        <v>49</v>
      </c>
      <c r="J478" s="20">
        <v>5</v>
      </c>
      <c r="K478" s="20">
        <v>21</v>
      </c>
      <c r="L478" s="20">
        <v>1</v>
      </c>
      <c r="M478" s="20"/>
      <c r="N478" s="20"/>
      <c r="O478" s="20"/>
      <c r="P478" s="20"/>
      <c r="Q478" s="20"/>
      <c r="R478" s="20"/>
      <c r="S478" s="20">
        <v>2</v>
      </c>
      <c r="T478" s="20">
        <v>7</v>
      </c>
      <c r="U478" s="20">
        <v>4</v>
      </c>
      <c r="V478" s="36">
        <f t="shared" si="202"/>
        <v>13</v>
      </c>
      <c r="W478" s="36">
        <f t="shared" si="203"/>
        <v>27</v>
      </c>
      <c r="X478" s="36">
        <f t="shared" si="204"/>
        <v>40</v>
      </c>
      <c r="Y478" s="20">
        <f t="shared" ref="Y478:Y485" si="205">(G478+P478-V478)</f>
        <v>4</v>
      </c>
      <c r="Z478" s="20">
        <f t="shared" si="200"/>
        <v>5</v>
      </c>
      <c r="AA478" s="104">
        <f t="shared" si="201"/>
        <v>9</v>
      </c>
    </row>
    <row r="479" spans="3:28" x14ac:dyDescent="0.4">
      <c r="C479" s="26">
        <v>62</v>
      </c>
      <c r="D479" s="21">
        <v>550434943</v>
      </c>
      <c r="E479" s="22" t="s">
        <v>216</v>
      </c>
      <c r="F479" s="6" t="s">
        <v>26</v>
      </c>
      <c r="G479" s="20">
        <v>5</v>
      </c>
      <c r="H479" s="20">
        <v>7</v>
      </c>
      <c r="I479" s="20">
        <f t="shared" si="196"/>
        <v>12</v>
      </c>
      <c r="J479" s="20">
        <v>5</v>
      </c>
      <c r="K479" s="20">
        <v>5</v>
      </c>
      <c r="L479" s="20"/>
      <c r="M479" s="20"/>
      <c r="N479" s="20"/>
      <c r="O479" s="20"/>
      <c r="P479" s="20"/>
      <c r="Q479" s="20"/>
      <c r="R479" s="20"/>
      <c r="S479" s="20"/>
      <c r="T479" s="20"/>
      <c r="U479" s="20">
        <v>2</v>
      </c>
      <c r="V479" s="36">
        <f t="shared" si="202"/>
        <v>5</v>
      </c>
      <c r="W479" s="36">
        <f t="shared" si="203"/>
        <v>7</v>
      </c>
      <c r="X479" s="36">
        <f t="shared" si="204"/>
        <v>12</v>
      </c>
      <c r="Y479" s="20"/>
      <c r="Z479" s="20"/>
      <c r="AA479" s="104"/>
    </row>
    <row r="480" spans="3:28" x14ac:dyDescent="0.4">
      <c r="C480" s="26">
        <v>63</v>
      </c>
      <c r="D480" s="21">
        <v>550434944</v>
      </c>
      <c r="E480" s="22" t="s">
        <v>217</v>
      </c>
      <c r="F480" s="6" t="s">
        <v>26</v>
      </c>
      <c r="G480" s="20">
        <v>7</v>
      </c>
      <c r="H480" s="20">
        <v>9</v>
      </c>
      <c r="I480" s="20">
        <f t="shared" si="196"/>
        <v>16</v>
      </c>
      <c r="J480" s="20">
        <v>4</v>
      </c>
      <c r="K480" s="20">
        <v>6</v>
      </c>
      <c r="L480" s="20"/>
      <c r="M480" s="20"/>
      <c r="N480" s="20"/>
      <c r="O480" s="20"/>
      <c r="P480" s="20"/>
      <c r="Q480" s="20"/>
      <c r="R480" s="20"/>
      <c r="S480" s="20"/>
      <c r="T480" s="20">
        <v>3</v>
      </c>
      <c r="U480" s="20">
        <v>3</v>
      </c>
      <c r="V480" s="36">
        <f t="shared" si="202"/>
        <v>7</v>
      </c>
      <c r="W480" s="36">
        <f t="shared" si="203"/>
        <v>9</v>
      </c>
      <c r="X480" s="36">
        <f t="shared" si="204"/>
        <v>16</v>
      </c>
      <c r="Y480" s="20"/>
      <c r="Z480" s="20"/>
      <c r="AA480" s="104"/>
    </row>
    <row r="481" spans="3:28" x14ac:dyDescent="0.4">
      <c r="C481" s="28">
        <v>64</v>
      </c>
      <c r="D481" s="24">
        <v>550434951</v>
      </c>
      <c r="E481" s="29" t="s">
        <v>218</v>
      </c>
      <c r="F481" s="6" t="s">
        <v>26</v>
      </c>
      <c r="G481" s="36">
        <v>6</v>
      </c>
      <c r="H481" s="36">
        <v>37</v>
      </c>
      <c r="I481" s="36">
        <f t="shared" si="196"/>
        <v>43</v>
      </c>
      <c r="J481" s="36">
        <v>5</v>
      </c>
      <c r="K481" s="36">
        <v>31</v>
      </c>
      <c r="L481" s="36"/>
      <c r="M481" s="36"/>
      <c r="N481" s="36"/>
      <c r="O481" s="36"/>
      <c r="P481" s="36"/>
      <c r="Q481" s="36"/>
      <c r="R481" s="36"/>
      <c r="S481" s="36"/>
      <c r="T481" s="36">
        <v>1</v>
      </c>
      <c r="U481" s="36">
        <v>6</v>
      </c>
      <c r="V481" s="36">
        <f t="shared" si="202"/>
        <v>6</v>
      </c>
      <c r="W481" s="36">
        <f t="shared" si="203"/>
        <v>37</v>
      </c>
      <c r="X481" s="36">
        <f t="shared" si="204"/>
        <v>43</v>
      </c>
      <c r="Y481" s="36"/>
      <c r="Z481" s="36"/>
      <c r="AA481" s="105"/>
    </row>
    <row r="482" spans="3:28" x14ac:dyDescent="0.4">
      <c r="C482" s="26">
        <v>65</v>
      </c>
      <c r="D482" s="21">
        <v>550434981</v>
      </c>
      <c r="E482" s="22" t="s">
        <v>219</v>
      </c>
      <c r="F482" s="6" t="s">
        <v>26</v>
      </c>
      <c r="G482" s="20">
        <v>9</v>
      </c>
      <c r="H482" s="20">
        <v>7</v>
      </c>
      <c r="I482" s="20">
        <f>SUM(G482:H482)</f>
        <v>16</v>
      </c>
      <c r="J482" s="20">
        <v>5</v>
      </c>
      <c r="K482" s="20">
        <v>4</v>
      </c>
      <c r="L482" s="20">
        <v>1</v>
      </c>
      <c r="M482" s="20"/>
      <c r="N482" s="20"/>
      <c r="O482" s="20"/>
      <c r="P482" s="20"/>
      <c r="Q482" s="20"/>
      <c r="R482" s="20"/>
      <c r="S482" s="20"/>
      <c r="T482" s="20">
        <v>3</v>
      </c>
      <c r="U482" s="20">
        <v>3</v>
      </c>
      <c r="V482" s="36">
        <f t="shared" ref="V482:V487" si="206">J482+L482+N482+R482+T482</f>
        <v>9</v>
      </c>
      <c r="W482" s="36">
        <f t="shared" ref="W482:W487" si="207">K482+M482+O482+S482+U482</f>
        <v>7</v>
      </c>
      <c r="X482" s="36">
        <f t="shared" ref="X482:X487" si="208">SUM(V482:W482)</f>
        <v>16</v>
      </c>
      <c r="Y482" s="20"/>
      <c r="Z482" s="20"/>
      <c r="AA482" s="104"/>
    </row>
    <row r="483" spans="3:28" x14ac:dyDescent="0.4">
      <c r="C483" s="26">
        <v>66</v>
      </c>
      <c r="D483" s="21">
        <v>550439801</v>
      </c>
      <c r="E483" s="22" t="s">
        <v>115</v>
      </c>
      <c r="F483" s="20" t="s">
        <v>27</v>
      </c>
      <c r="G483" s="20">
        <v>6</v>
      </c>
      <c r="H483" s="20">
        <v>31</v>
      </c>
      <c r="I483" s="20">
        <f>SUM(G483:H483)</f>
        <v>37</v>
      </c>
      <c r="J483" s="20">
        <v>5</v>
      </c>
      <c r="K483" s="20">
        <v>27</v>
      </c>
      <c r="L483" s="20"/>
      <c r="M483" s="20"/>
      <c r="N483" s="20"/>
      <c r="O483" s="20"/>
      <c r="P483" s="20"/>
      <c r="Q483" s="20"/>
      <c r="R483" s="20"/>
      <c r="S483" s="20"/>
      <c r="T483" s="20">
        <v>1</v>
      </c>
      <c r="U483" s="20">
        <v>1</v>
      </c>
      <c r="V483" s="36">
        <f t="shared" si="206"/>
        <v>6</v>
      </c>
      <c r="W483" s="36">
        <f t="shared" si="207"/>
        <v>28</v>
      </c>
      <c r="X483" s="36">
        <f t="shared" si="208"/>
        <v>34</v>
      </c>
      <c r="Y483" s="20"/>
      <c r="Z483" s="20">
        <f t="shared" ref="Y483:Z484" si="209">(H483+Q483-W483)</f>
        <v>3</v>
      </c>
      <c r="AA483" s="104">
        <f>SUM(Y483:Z483)</f>
        <v>3</v>
      </c>
    </row>
    <row r="484" spans="3:28" x14ac:dyDescent="0.4">
      <c r="C484" s="28">
        <v>67</v>
      </c>
      <c r="D484" s="24">
        <v>550439802</v>
      </c>
      <c r="E484" s="29" t="s">
        <v>115</v>
      </c>
      <c r="F484" s="36" t="s">
        <v>27</v>
      </c>
      <c r="G484" s="36">
        <v>5</v>
      </c>
      <c r="H484" s="36">
        <v>36</v>
      </c>
      <c r="I484" s="36">
        <f>SUM(G484:H484)</f>
        <v>41</v>
      </c>
      <c r="J484" s="36">
        <v>3</v>
      </c>
      <c r="K484" s="36">
        <v>27</v>
      </c>
      <c r="L484" s="36"/>
      <c r="M484" s="36"/>
      <c r="N484" s="36"/>
      <c r="O484" s="36"/>
      <c r="P484" s="36"/>
      <c r="Q484" s="36"/>
      <c r="R484" s="36"/>
      <c r="S484" s="36"/>
      <c r="T484" s="36">
        <v>1</v>
      </c>
      <c r="U484" s="36">
        <v>7</v>
      </c>
      <c r="V484" s="36">
        <f t="shared" si="206"/>
        <v>4</v>
      </c>
      <c r="W484" s="36">
        <f t="shared" si="207"/>
        <v>34</v>
      </c>
      <c r="X484" s="36">
        <f t="shared" si="208"/>
        <v>38</v>
      </c>
      <c r="Y484" s="36">
        <f t="shared" si="209"/>
        <v>1</v>
      </c>
      <c r="Z484" s="36">
        <f t="shared" si="209"/>
        <v>2</v>
      </c>
      <c r="AA484" s="105">
        <f>SUM(Y484:Z484)</f>
        <v>3</v>
      </c>
    </row>
    <row r="485" spans="3:28" x14ac:dyDescent="0.4">
      <c r="C485" s="26">
        <v>68</v>
      </c>
      <c r="D485" s="21">
        <v>550435901</v>
      </c>
      <c r="E485" s="22" t="s">
        <v>220</v>
      </c>
      <c r="F485" s="27" t="s">
        <v>28</v>
      </c>
      <c r="G485" s="20">
        <v>15</v>
      </c>
      <c r="H485" s="20">
        <v>15</v>
      </c>
      <c r="I485" s="20">
        <f t="shared" si="196"/>
        <v>30</v>
      </c>
      <c r="J485" s="20">
        <v>10</v>
      </c>
      <c r="K485" s="20">
        <v>5</v>
      </c>
      <c r="L485" s="20"/>
      <c r="M485" s="20"/>
      <c r="N485" s="20"/>
      <c r="O485" s="20"/>
      <c r="P485" s="20"/>
      <c r="Q485" s="20"/>
      <c r="R485" s="20"/>
      <c r="S485" s="20"/>
      <c r="T485" s="20">
        <v>4</v>
      </c>
      <c r="U485" s="20">
        <v>5</v>
      </c>
      <c r="V485" s="36">
        <f t="shared" si="206"/>
        <v>14</v>
      </c>
      <c r="W485" s="36">
        <f t="shared" si="207"/>
        <v>10</v>
      </c>
      <c r="X485" s="36">
        <f t="shared" si="208"/>
        <v>24</v>
      </c>
      <c r="Y485" s="20">
        <f t="shared" si="205"/>
        <v>1</v>
      </c>
      <c r="Z485" s="20">
        <f t="shared" si="200"/>
        <v>5</v>
      </c>
      <c r="AA485" s="104">
        <f t="shared" si="201"/>
        <v>6</v>
      </c>
    </row>
    <row r="486" spans="3:28" x14ac:dyDescent="0.4">
      <c r="C486" s="26">
        <v>69</v>
      </c>
      <c r="D486" s="21">
        <v>550436001</v>
      </c>
      <c r="E486" s="22" t="s">
        <v>221</v>
      </c>
      <c r="F486" s="6" t="s">
        <v>28</v>
      </c>
      <c r="G486" s="20">
        <v>9</v>
      </c>
      <c r="H486" s="20">
        <v>16</v>
      </c>
      <c r="I486" s="20">
        <f t="shared" si="196"/>
        <v>25</v>
      </c>
      <c r="J486" s="20">
        <v>3</v>
      </c>
      <c r="K486" s="20">
        <v>9</v>
      </c>
      <c r="L486" s="20">
        <v>1</v>
      </c>
      <c r="M486" s="20"/>
      <c r="N486" s="20"/>
      <c r="O486" s="20"/>
      <c r="P486" s="20"/>
      <c r="Q486" s="20"/>
      <c r="R486" s="20"/>
      <c r="S486" s="20"/>
      <c r="T486" s="20">
        <v>5</v>
      </c>
      <c r="U486" s="20">
        <v>6</v>
      </c>
      <c r="V486" s="36">
        <f t="shared" si="206"/>
        <v>9</v>
      </c>
      <c r="W486" s="36">
        <f t="shared" si="207"/>
        <v>15</v>
      </c>
      <c r="X486" s="36">
        <f t="shared" si="208"/>
        <v>24</v>
      </c>
      <c r="Y486" s="20"/>
      <c r="Z486" s="20">
        <f t="shared" si="200"/>
        <v>1</v>
      </c>
      <c r="AA486" s="104">
        <f t="shared" si="201"/>
        <v>1</v>
      </c>
    </row>
    <row r="487" spans="3:28" x14ac:dyDescent="0.4">
      <c r="C487" s="32">
        <v>70</v>
      </c>
      <c r="D487" s="33">
        <v>550433601</v>
      </c>
      <c r="E487" s="92" t="s">
        <v>89</v>
      </c>
      <c r="F487" s="6" t="s">
        <v>29</v>
      </c>
      <c r="G487" s="39">
        <v>13</v>
      </c>
      <c r="H487" s="39">
        <v>21</v>
      </c>
      <c r="I487" s="39">
        <f>SUM(G487:H487)</f>
        <v>34</v>
      </c>
      <c r="J487" s="39">
        <v>12</v>
      </c>
      <c r="K487" s="39">
        <v>15</v>
      </c>
      <c r="L487" s="39"/>
      <c r="M487" s="39">
        <v>2</v>
      </c>
      <c r="N487" s="39">
        <v>1</v>
      </c>
      <c r="O487" s="39"/>
      <c r="P487" s="39"/>
      <c r="Q487" s="39"/>
      <c r="R487" s="39"/>
      <c r="S487" s="39">
        <v>1</v>
      </c>
      <c r="T487" s="39"/>
      <c r="U487" s="39">
        <v>1</v>
      </c>
      <c r="V487" s="36">
        <f t="shared" si="206"/>
        <v>13</v>
      </c>
      <c r="W487" s="36">
        <f t="shared" si="207"/>
        <v>19</v>
      </c>
      <c r="X487" s="36">
        <f t="shared" si="208"/>
        <v>32</v>
      </c>
      <c r="Y487" s="39"/>
      <c r="Z487" s="39">
        <f>(H487+Q487-W487)</f>
        <v>2</v>
      </c>
      <c r="AA487" s="108">
        <f>SUM(Y487:Z487)</f>
        <v>2</v>
      </c>
    </row>
    <row r="488" spans="3:28" x14ac:dyDescent="0.4">
      <c r="C488" s="37"/>
      <c r="D488" s="38"/>
      <c r="E488" s="40" t="s">
        <v>17</v>
      </c>
      <c r="F488" s="34"/>
      <c r="G488" s="34">
        <f>SUM(G475:G487)</f>
        <v>117</v>
      </c>
      <c r="H488" s="34">
        <f t="shared" ref="H488:AA488" si="210">SUM(H475:H487)</f>
        <v>294</v>
      </c>
      <c r="I488" s="34">
        <f t="shared" si="210"/>
        <v>411</v>
      </c>
      <c r="J488" s="34">
        <f t="shared" si="210"/>
        <v>75</v>
      </c>
      <c r="K488" s="34">
        <f t="shared" si="210"/>
        <v>211</v>
      </c>
      <c r="L488" s="34">
        <f t="shared" si="210"/>
        <v>4</v>
      </c>
      <c r="M488" s="34">
        <f t="shared" si="210"/>
        <v>5</v>
      </c>
      <c r="N488" s="34">
        <f t="shared" si="210"/>
        <v>2</v>
      </c>
      <c r="O488" s="34"/>
      <c r="P488" s="34"/>
      <c r="Q488" s="34"/>
      <c r="R488" s="34"/>
      <c r="S488" s="34">
        <f t="shared" si="210"/>
        <v>4</v>
      </c>
      <c r="T488" s="34">
        <f t="shared" si="210"/>
        <v>30</v>
      </c>
      <c r="U488" s="34">
        <f t="shared" si="210"/>
        <v>52</v>
      </c>
      <c r="V488" s="34">
        <f t="shared" si="210"/>
        <v>111</v>
      </c>
      <c r="W488" s="34">
        <f t="shared" si="210"/>
        <v>272</v>
      </c>
      <c r="X488" s="34">
        <f t="shared" si="210"/>
        <v>383</v>
      </c>
      <c r="Y488" s="34">
        <f t="shared" si="210"/>
        <v>6</v>
      </c>
      <c r="Z488" s="34">
        <f t="shared" si="210"/>
        <v>22</v>
      </c>
      <c r="AA488" s="109">
        <f t="shared" si="210"/>
        <v>28</v>
      </c>
    </row>
    <row r="489" spans="3:28" x14ac:dyDescent="0.4">
      <c r="C489" s="23"/>
      <c r="D489" s="24"/>
      <c r="E489" s="52" t="s">
        <v>184</v>
      </c>
      <c r="F489" s="34"/>
      <c r="G489" s="34">
        <f t="shared" ref="G489:N489" si="211">G488</f>
        <v>117</v>
      </c>
      <c r="H489" s="34">
        <f t="shared" si="211"/>
        <v>294</v>
      </c>
      <c r="I489" s="34">
        <f t="shared" si="211"/>
        <v>411</v>
      </c>
      <c r="J489" s="34">
        <f t="shared" si="211"/>
        <v>75</v>
      </c>
      <c r="K489" s="34">
        <f t="shared" si="211"/>
        <v>211</v>
      </c>
      <c r="L489" s="34">
        <f t="shared" si="211"/>
        <v>4</v>
      </c>
      <c r="M489" s="34">
        <f t="shared" si="211"/>
        <v>5</v>
      </c>
      <c r="N489" s="34">
        <f t="shared" si="211"/>
        <v>2</v>
      </c>
      <c r="O489" s="34"/>
      <c r="P489" s="34"/>
      <c r="Q489" s="34"/>
      <c r="R489" s="34"/>
      <c r="S489" s="34">
        <f t="shared" ref="S489:AA489" si="212">S488</f>
        <v>4</v>
      </c>
      <c r="T489" s="34">
        <f t="shared" si="212"/>
        <v>30</v>
      </c>
      <c r="U489" s="34">
        <f t="shared" si="212"/>
        <v>52</v>
      </c>
      <c r="V489" s="34">
        <f t="shared" si="212"/>
        <v>111</v>
      </c>
      <c r="W489" s="34">
        <f t="shared" si="212"/>
        <v>272</v>
      </c>
      <c r="X489" s="34">
        <f t="shared" si="212"/>
        <v>383</v>
      </c>
      <c r="Y489" s="34">
        <f t="shared" si="212"/>
        <v>6</v>
      </c>
      <c r="Z489" s="34">
        <f t="shared" si="212"/>
        <v>22</v>
      </c>
      <c r="AA489" s="109">
        <f t="shared" si="212"/>
        <v>28</v>
      </c>
    </row>
    <row r="490" spans="3:28" x14ac:dyDescent="0.4">
      <c r="C490" s="42"/>
      <c r="D490" s="43"/>
      <c r="E490" s="40" t="s">
        <v>31</v>
      </c>
      <c r="F490" s="34"/>
      <c r="G490" s="34">
        <f t="shared" ref="G490:AA490" si="213">G391+G427+G462+G489</f>
        <v>604</v>
      </c>
      <c r="H490" s="34">
        <f t="shared" si="213"/>
        <v>1673</v>
      </c>
      <c r="I490" s="34">
        <f t="shared" si="213"/>
        <v>2277</v>
      </c>
      <c r="J490" s="34">
        <f t="shared" si="213"/>
        <v>91</v>
      </c>
      <c r="K490" s="34">
        <f t="shared" si="213"/>
        <v>325</v>
      </c>
      <c r="L490" s="34">
        <f t="shared" si="213"/>
        <v>25</v>
      </c>
      <c r="M490" s="34">
        <f t="shared" si="213"/>
        <v>33</v>
      </c>
      <c r="N490" s="34">
        <f t="shared" si="213"/>
        <v>8</v>
      </c>
      <c r="O490" s="34">
        <f t="shared" si="213"/>
        <v>23</v>
      </c>
      <c r="P490" s="34">
        <f t="shared" si="213"/>
        <v>10</v>
      </c>
      <c r="Q490" s="34">
        <f t="shared" si="213"/>
        <v>30</v>
      </c>
      <c r="R490" s="34">
        <f t="shared" si="213"/>
        <v>13</v>
      </c>
      <c r="S490" s="34">
        <f t="shared" si="213"/>
        <v>34</v>
      </c>
      <c r="T490" s="34">
        <f t="shared" si="213"/>
        <v>144</v>
      </c>
      <c r="U490" s="34">
        <f t="shared" si="213"/>
        <v>259</v>
      </c>
      <c r="V490" s="34">
        <f t="shared" si="213"/>
        <v>281</v>
      </c>
      <c r="W490" s="34">
        <f t="shared" si="213"/>
        <v>674</v>
      </c>
      <c r="X490" s="34">
        <f t="shared" si="213"/>
        <v>955</v>
      </c>
      <c r="Y490" s="34">
        <f t="shared" si="213"/>
        <v>333</v>
      </c>
      <c r="Z490" s="34">
        <f t="shared" si="213"/>
        <v>1029</v>
      </c>
      <c r="AA490" s="109">
        <f t="shared" si="213"/>
        <v>1362</v>
      </c>
    </row>
    <row r="491" spans="3:28" x14ac:dyDescent="0.4">
      <c r="C491" s="142"/>
      <c r="D491" s="46"/>
      <c r="E491" s="54"/>
      <c r="F491" s="142"/>
      <c r="G491" s="142"/>
      <c r="H491" s="142"/>
      <c r="I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</row>
    <row r="492" spans="3:28" x14ac:dyDescent="0.4">
      <c r="C492" s="142"/>
      <c r="D492" s="46"/>
      <c r="E492" s="54"/>
      <c r="F492" s="142"/>
      <c r="G492" s="142"/>
      <c r="H492" s="142"/>
      <c r="I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</row>
    <row r="493" spans="3:28" x14ac:dyDescent="0.4">
      <c r="C493" s="142"/>
      <c r="D493" s="46"/>
      <c r="E493" s="54"/>
      <c r="F493" s="142"/>
      <c r="G493" s="142"/>
      <c r="H493" s="142"/>
      <c r="I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</row>
    <row r="494" spans="3:28" x14ac:dyDescent="0.4">
      <c r="C494" s="142"/>
      <c r="D494" s="46"/>
      <c r="E494" s="54"/>
      <c r="F494" s="142"/>
      <c r="G494" s="142"/>
      <c r="H494" s="142"/>
      <c r="I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</row>
    <row r="495" spans="3:28" x14ac:dyDescent="0.4">
      <c r="C495" s="142"/>
      <c r="D495" s="46"/>
      <c r="E495" s="54"/>
      <c r="F495" s="142"/>
      <c r="G495" s="142"/>
      <c r="H495" s="142"/>
      <c r="I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</row>
    <row r="496" spans="3:28" x14ac:dyDescent="0.4">
      <c r="C496" s="269" t="s">
        <v>199</v>
      </c>
      <c r="D496" s="269"/>
      <c r="E496" s="269"/>
      <c r="F496" s="269"/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  <c r="AA496" s="269"/>
      <c r="AB496" s="18"/>
    </row>
    <row r="497" spans="3:28" x14ac:dyDescent="0.4">
      <c r="C497" s="267" t="s">
        <v>25</v>
      </c>
      <c r="D497" s="267"/>
      <c r="E497" s="267"/>
      <c r="F497" s="267"/>
      <c r="G497" s="267"/>
      <c r="H497" s="267"/>
      <c r="I497" s="267"/>
      <c r="J497" s="267"/>
      <c r="K497" s="267"/>
      <c r="L497" s="267"/>
      <c r="M497" s="267"/>
      <c r="N497" s="267"/>
      <c r="O497" s="267"/>
      <c r="P497" s="267"/>
      <c r="Q497" s="267"/>
      <c r="R497" s="267"/>
      <c r="S497" s="267"/>
      <c r="T497" s="267"/>
      <c r="U497" s="267"/>
      <c r="V497" s="267"/>
      <c r="W497" s="267"/>
      <c r="X497" s="267"/>
      <c r="Y497" s="267"/>
      <c r="Z497" s="267"/>
      <c r="AA497" s="267"/>
      <c r="AB497" s="19"/>
    </row>
    <row r="498" spans="3:28" x14ac:dyDescent="0.4">
      <c r="C498" s="264" t="s">
        <v>2</v>
      </c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66"/>
    </row>
    <row r="499" spans="3:28" x14ac:dyDescent="0.4">
      <c r="C499" s="251" t="s">
        <v>3</v>
      </c>
      <c r="D499" s="257" t="s">
        <v>4</v>
      </c>
      <c r="E499" s="251" t="s">
        <v>5</v>
      </c>
      <c r="F499" s="251" t="s">
        <v>6</v>
      </c>
      <c r="G499" s="258" t="s">
        <v>7</v>
      </c>
      <c r="H499" s="259"/>
      <c r="I499" s="260"/>
      <c r="J499" s="264" t="s">
        <v>8</v>
      </c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6"/>
      <c r="Y499" s="258" t="s">
        <v>9</v>
      </c>
      <c r="Z499" s="259"/>
      <c r="AA499" s="260"/>
    </row>
    <row r="500" spans="3:28" x14ac:dyDescent="0.4">
      <c r="C500" s="251"/>
      <c r="D500" s="257"/>
      <c r="E500" s="251"/>
      <c r="F500" s="251"/>
      <c r="G500" s="261"/>
      <c r="H500" s="262"/>
      <c r="I500" s="263"/>
      <c r="J500" s="251" t="s">
        <v>13</v>
      </c>
      <c r="K500" s="251"/>
      <c r="L500" s="251" t="s">
        <v>14</v>
      </c>
      <c r="M500" s="251"/>
      <c r="N500" s="251" t="s">
        <v>174</v>
      </c>
      <c r="O500" s="251"/>
      <c r="P500" s="251" t="s">
        <v>175</v>
      </c>
      <c r="Q500" s="251"/>
      <c r="R500" s="251" t="s">
        <v>94</v>
      </c>
      <c r="S500" s="251"/>
      <c r="T500" s="251" t="s">
        <v>95</v>
      </c>
      <c r="U500" s="251"/>
      <c r="V500" s="252" t="s">
        <v>12</v>
      </c>
      <c r="W500" s="253"/>
      <c r="X500" s="254"/>
      <c r="Y500" s="261"/>
      <c r="Z500" s="262"/>
      <c r="AA500" s="263"/>
    </row>
    <row r="501" spans="3:28" x14ac:dyDescent="0.4">
      <c r="C501" s="251"/>
      <c r="D501" s="257"/>
      <c r="E501" s="251"/>
      <c r="F501" s="251"/>
      <c r="G501" s="136" t="s">
        <v>10</v>
      </c>
      <c r="H501" s="136" t="s">
        <v>11</v>
      </c>
      <c r="I501" s="136" t="s">
        <v>12</v>
      </c>
      <c r="J501" s="136" t="s">
        <v>10</v>
      </c>
      <c r="K501" s="136" t="s">
        <v>11</v>
      </c>
      <c r="L501" s="136" t="s">
        <v>10</v>
      </c>
      <c r="M501" s="136" t="s">
        <v>11</v>
      </c>
      <c r="N501" s="136" t="s">
        <v>10</v>
      </c>
      <c r="O501" s="136" t="s">
        <v>11</v>
      </c>
      <c r="P501" s="136" t="s">
        <v>10</v>
      </c>
      <c r="Q501" s="136" t="s">
        <v>11</v>
      </c>
      <c r="R501" s="136" t="s">
        <v>10</v>
      </c>
      <c r="S501" s="136" t="s">
        <v>11</v>
      </c>
      <c r="T501" s="136" t="s">
        <v>10</v>
      </c>
      <c r="U501" s="136" t="s">
        <v>11</v>
      </c>
      <c r="V501" s="136" t="s">
        <v>10</v>
      </c>
      <c r="W501" s="136" t="s">
        <v>11</v>
      </c>
      <c r="X501" s="136" t="s">
        <v>12</v>
      </c>
      <c r="Y501" s="136" t="s">
        <v>10</v>
      </c>
      <c r="Z501" s="136" t="s">
        <v>11</v>
      </c>
      <c r="AA501" s="136" t="s">
        <v>12</v>
      </c>
      <c r="AB501" s="137"/>
    </row>
    <row r="502" spans="3:28" x14ac:dyDescent="0.4">
      <c r="C502" s="140"/>
      <c r="D502" s="188" t="s">
        <v>15</v>
      </c>
      <c r="E502" s="141"/>
      <c r="F502" s="49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103"/>
    </row>
    <row r="503" spans="3:28" x14ac:dyDescent="0.4">
      <c r="C503" s="156"/>
      <c r="D503" s="147" t="s">
        <v>2</v>
      </c>
      <c r="E503" s="4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20"/>
      <c r="Z503" s="20"/>
      <c r="AA503" s="104"/>
    </row>
    <row r="504" spans="3:28" x14ac:dyDescent="0.4">
      <c r="C504" s="76">
        <v>1</v>
      </c>
      <c r="D504" s="6">
        <v>561134951</v>
      </c>
      <c r="E504" s="4" t="s">
        <v>92</v>
      </c>
      <c r="F504" s="6" t="s">
        <v>26</v>
      </c>
      <c r="G504" s="6">
        <v>5</v>
      </c>
      <c r="H504" s="6">
        <v>34</v>
      </c>
      <c r="I504" s="36">
        <f>SUM(G504:H504)</f>
        <v>39</v>
      </c>
      <c r="J504" s="36">
        <v>4</v>
      </c>
      <c r="K504" s="36">
        <v>13</v>
      </c>
      <c r="L504" s="36"/>
      <c r="M504" s="36"/>
      <c r="N504" s="36"/>
      <c r="O504" s="36"/>
      <c r="P504" s="36"/>
      <c r="Q504" s="36"/>
      <c r="R504" s="36"/>
      <c r="S504" s="36"/>
      <c r="T504" s="36">
        <v>1</v>
      </c>
      <c r="U504" s="36">
        <v>21</v>
      </c>
      <c r="V504" s="36">
        <f>J504+L504+N504+R504+T504</f>
        <v>5</v>
      </c>
      <c r="W504" s="36">
        <f>K504+M504+O504+S504+U504</f>
        <v>34</v>
      </c>
      <c r="X504" s="36">
        <f>SUM(V504:W504)</f>
        <v>39</v>
      </c>
      <c r="Y504" s="36"/>
      <c r="Z504" s="36"/>
      <c r="AA504" s="105"/>
    </row>
    <row r="505" spans="3:28" x14ac:dyDescent="0.4">
      <c r="C505" s="76">
        <v>2</v>
      </c>
      <c r="D505" s="6">
        <v>571134951</v>
      </c>
      <c r="E505" s="4" t="s">
        <v>134</v>
      </c>
      <c r="F505" s="6" t="s">
        <v>26</v>
      </c>
      <c r="G505" s="6">
        <v>1</v>
      </c>
      <c r="H505" s="6">
        <v>13</v>
      </c>
      <c r="I505" s="6">
        <f>SUM(G505:H505)</f>
        <v>14</v>
      </c>
      <c r="J505" s="36"/>
      <c r="K505" s="36">
        <v>1</v>
      </c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>
        <f>K505+M505+O505+S505+U505</f>
        <v>1</v>
      </c>
      <c r="X505" s="36">
        <f>SUM(V505:W505)</f>
        <v>1</v>
      </c>
      <c r="Y505" s="36">
        <f>G505+P505-V505</f>
        <v>1</v>
      </c>
      <c r="Z505" s="36">
        <f>H505+Q505-W505</f>
        <v>12</v>
      </c>
      <c r="AA505" s="105">
        <f>SUM(Y505:Z505)</f>
        <v>13</v>
      </c>
    </row>
    <row r="506" spans="3:28" x14ac:dyDescent="0.4">
      <c r="C506" s="76">
        <v>3</v>
      </c>
      <c r="D506" s="6">
        <v>571139801</v>
      </c>
      <c r="E506" s="82" t="s">
        <v>109</v>
      </c>
      <c r="F506" s="6" t="s">
        <v>27</v>
      </c>
      <c r="G506" s="6">
        <v>2</v>
      </c>
      <c r="H506" s="6">
        <v>11</v>
      </c>
      <c r="I506" s="6">
        <f>SUM(G506:H506)</f>
        <v>13</v>
      </c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>
        <v>4</v>
      </c>
      <c r="V506" s="36"/>
      <c r="W506" s="36">
        <f>K506+M506+O506+S506+U506</f>
        <v>4</v>
      </c>
      <c r="X506" s="36">
        <f>SUM(V506:W506)</f>
        <v>4</v>
      </c>
      <c r="Y506" s="36">
        <f>G506+P506-V506</f>
        <v>2</v>
      </c>
      <c r="Z506" s="36">
        <f>H506+Q506-W506</f>
        <v>7</v>
      </c>
      <c r="AA506" s="105">
        <f>SUM(Y506:Z506)</f>
        <v>9</v>
      </c>
    </row>
    <row r="507" spans="3:28" x14ac:dyDescent="0.4">
      <c r="C507" s="76">
        <v>4</v>
      </c>
      <c r="D507" s="6">
        <v>573134921</v>
      </c>
      <c r="E507" s="4" t="s">
        <v>132</v>
      </c>
      <c r="F507" s="6" t="s">
        <v>26</v>
      </c>
      <c r="G507" s="6"/>
      <c r="H507" s="6">
        <v>10</v>
      </c>
      <c r="I507" s="6">
        <f>SUM(G507:H507)</f>
        <v>10</v>
      </c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>
        <v>5</v>
      </c>
      <c r="V507" s="36"/>
      <c r="W507" s="36">
        <f>K507+M507+O507+S507+U507</f>
        <v>5</v>
      </c>
      <c r="X507" s="36">
        <f>SUM(V507:W507)</f>
        <v>5</v>
      </c>
      <c r="Y507" s="36"/>
      <c r="Z507" s="36">
        <f>H507+Q507-W507</f>
        <v>5</v>
      </c>
      <c r="AA507" s="105">
        <f>SUM(Y507:Z507)</f>
        <v>5</v>
      </c>
    </row>
    <row r="508" spans="3:28" x14ac:dyDescent="0.4">
      <c r="C508" s="77">
        <v>5</v>
      </c>
      <c r="D508" s="7">
        <v>573139801</v>
      </c>
      <c r="E508" s="121" t="s">
        <v>109</v>
      </c>
      <c r="F508" s="78" t="s">
        <v>27</v>
      </c>
      <c r="G508" s="78"/>
      <c r="H508" s="78">
        <v>13</v>
      </c>
      <c r="I508" s="78">
        <f>SUM(G508:H508)</f>
        <v>13</v>
      </c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>
        <v>4</v>
      </c>
      <c r="V508" s="81"/>
      <c r="W508" s="81">
        <f>K508+M508+O508+S508+U508</f>
        <v>4</v>
      </c>
      <c r="X508" s="81">
        <f>SUM(V508:W508)</f>
        <v>4</v>
      </c>
      <c r="Y508" s="81"/>
      <c r="Z508" s="81">
        <f>H508+Q508-W508</f>
        <v>9</v>
      </c>
      <c r="AA508" s="106">
        <f>SUM(Y508:Z508)</f>
        <v>9</v>
      </c>
    </row>
    <row r="509" spans="3:28" x14ac:dyDescent="0.4">
      <c r="C509" s="157"/>
      <c r="D509" s="158"/>
      <c r="E509" s="68" t="s">
        <v>120</v>
      </c>
      <c r="F509" s="159"/>
      <c r="G509" s="44">
        <f>G504+G505+G506+G507+G508</f>
        <v>8</v>
      </c>
      <c r="H509" s="44">
        <f t="shared" ref="H509:AA509" si="214">H504+H505+H506+H507+H508</f>
        <v>81</v>
      </c>
      <c r="I509" s="44">
        <f t="shared" si="214"/>
        <v>89</v>
      </c>
      <c r="J509" s="44">
        <f t="shared" si="214"/>
        <v>4</v>
      </c>
      <c r="K509" s="44">
        <f t="shared" si="214"/>
        <v>14</v>
      </c>
      <c r="L509" s="44"/>
      <c r="M509" s="44"/>
      <c r="N509" s="44"/>
      <c r="O509" s="44"/>
      <c r="P509" s="44"/>
      <c r="Q509" s="44"/>
      <c r="R509" s="44"/>
      <c r="S509" s="44"/>
      <c r="T509" s="44">
        <f t="shared" si="214"/>
        <v>1</v>
      </c>
      <c r="U509" s="44">
        <f t="shared" si="214"/>
        <v>34</v>
      </c>
      <c r="V509" s="44">
        <f t="shared" si="214"/>
        <v>5</v>
      </c>
      <c r="W509" s="44">
        <f t="shared" si="214"/>
        <v>48</v>
      </c>
      <c r="X509" s="44">
        <f t="shared" si="214"/>
        <v>53</v>
      </c>
      <c r="Y509" s="44">
        <f t="shared" si="214"/>
        <v>3</v>
      </c>
      <c r="Z509" s="44">
        <f t="shared" si="214"/>
        <v>33</v>
      </c>
      <c r="AA509" s="111">
        <f t="shared" si="214"/>
        <v>36</v>
      </c>
    </row>
    <row r="510" spans="3:28" x14ac:dyDescent="0.4">
      <c r="C510" s="160">
        <v>6</v>
      </c>
      <c r="D510" s="21">
        <v>551434951</v>
      </c>
      <c r="E510" s="29" t="s">
        <v>218</v>
      </c>
      <c r="F510" s="6" t="s">
        <v>26</v>
      </c>
      <c r="G510" s="36">
        <v>4</v>
      </c>
      <c r="H510" s="36">
        <v>12</v>
      </c>
      <c r="I510" s="36">
        <f t="shared" ref="I510:I515" si="215">SUM(G510:H510)</f>
        <v>16</v>
      </c>
      <c r="J510" s="36">
        <v>2</v>
      </c>
      <c r="K510" s="36">
        <v>7</v>
      </c>
      <c r="L510" s="36"/>
      <c r="M510" s="36"/>
      <c r="N510" s="36"/>
      <c r="O510" s="36"/>
      <c r="P510" s="36"/>
      <c r="Q510" s="36"/>
      <c r="R510" s="36"/>
      <c r="S510" s="36"/>
      <c r="T510" s="36">
        <v>2</v>
      </c>
      <c r="U510" s="36">
        <v>5</v>
      </c>
      <c r="V510" s="36">
        <f t="shared" ref="V510:W512" si="216">J510+L510+N510+R510+T510</f>
        <v>4</v>
      </c>
      <c r="W510" s="36">
        <f t="shared" si="216"/>
        <v>12</v>
      </c>
      <c r="X510" s="36">
        <f>SUM(V510:W510)</f>
        <v>16</v>
      </c>
      <c r="Y510" s="36"/>
      <c r="Z510" s="36"/>
      <c r="AA510" s="105"/>
    </row>
    <row r="511" spans="3:28" x14ac:dyDescent="0.4">
      <c r="C511" s="76">
        <v>7</v>
      </c>
      <c r="D511" s="24">
        <v>553434941</v>
      </c>
      <c r="E511" s="22" t="s">
        <v>222</v>
      </c>
      <c r="F511" s="6" t="s">
        <v>26</v>
      </c>
      <c r="G511" s="20">
        <v>5</v>
      </c>
      <c r="H511" s="20">
        <v>3</v>
      </c>
      <c r="I511" s="20">
        <f t="shared" si="215"/>
        <v>8</v>
      </c>
      <c r="J511" s="20">
        <v>3</v>
      </c>
      <c r="K511" s="20">
        <v>1</v>
      </c>
      <c r="L511" s="20"/>
      <c r="M511" s="20"/>
      <c r="N511" s="20"/>
      <c r="O511" s="20"/>
      <c r="P511" s="20"/>
      <c r="Q511" s="20"/>
      <c r="R511" s="20"/>
      <c r="S511" s="20"/>
      <c r="T511" s="20">
        <v>2</v>
      </c>
      <c r="U511" s="20">
        <v>2</v>
      </c>
      <c r="V511" s="20">
        <f t="shared" si="216"/>
        <v>5</v>
      </c>
      <c r="W511" s="20">
        <f t="shared" si="216"/>
        <v>3</v>
      </c>
      <c r="X511" s="20">
        <f>SUM(V511:W511)</f>
        <v>8</v>
      </c>
      <c r="Y511" s="20"/>
      <c r="Z511" s="20"/>
      <c r="AA511" s="104"/>
    </row>
    <row r="512" spans="3:28" x14ac:dyDescent="0.4">
      <c r="C512" s="76">
        <v>8</v>
      </c>
      <c r="D512" s="24">
        <v>553434951</v>
      </c>
      <c r="E512" s="29" t="s">
        <v>286</v>
      </c>
      <c r="F512" s="6" t="s">
        <v>26</v>
      </c>
      <c r="G512" s="36">
        <v>4</v>
      </c>
      <c r="H512" s="36">
        <v>7</v>
      </c>
      <c r="I512" s="36">
        <f t="shared" si="215"/>
        <v>11</v>
      </c>
      <c r="J512" s="36">
        <v>4</v>
      </c>
      <c r="K512" s="36">
        <v>7</v>
      </c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>
        <f t="shared" si="216"/>
        <v>4</v>
      </c>
      <c r="W512" s="36">
        <f t="shared" si="216"/>
        <v>7</v>
      </c>
      <c r="X512" s="36">
        <f>SUM(V512:W512)</f>
        <v>11</v>
      </c>
      <c r="Y512" s="36"/>
      <c r="Z512" s="36"/>
      <c r="AA512" s="105"/>
    </row>
    <row r="513" spans="3:28" x14ac:dyDescent="0.4">
      <c r="C513" s="76">
        <v>9</v>
      </c>
      <c r="D513" s="6">
        <v>571434941</v>
      </c>
      <c r="E513" s="4" t="s">
        <v>87</v>
      </c>
      <c r="F513" s="6" t="s">
        <v>26</v>
      </c>
      <c r="G513" s="6">
        <v>12</v>
      </c>
      <c r="H513" s="6">
        <v>8</v>
      </c>
      <c r="I513" s="6">
        <f t="shared" si="215"/>
        <v>20</v>
      </c>
      <c r="J513" s="36"/>
      <c r="K513" s="36"/>
      <c r="L513" s="36"/>
      <c r="M513" s="36"/>
      <c r="N513" s="36"/>
      <c r="O513" s="36"/>
      <c r="P513" s="36"/>
      <c r="Q513" s="36"/>
      <c r="R513" s="36">
        <v>1</v>
      </c>
      <c r="S513" s="36"/>
      <c r="T513" s="36">
        <v>8</v>
      </c>
      <c r="U513" s="36">
        <v>2</v>
      </c>
      <c r="V513" s="36">
        <f>SUM(J513,L513,N513,R513,T513)</f>
        <v>9</v>
      </c>
      <c r="W513" s="36">
        <f>SUM(K513,M513,O513,S513,U513)</f>
        <v>2</v>
      </c>
      <c r="X513" s="36">
        <f>SUM(V513,W513)</f>
        <v>11</v>
      </c>
      <c r="Y513" s="36">
        <f t="shared" ref="Y513:Z515" si="217">G513+P513-V513</f>
        <v>3</v>
      </c>
      <c r="Z513" s="36">
        <f t="shared" si="217"/>
        <v>6</v>
      </c>
      <c r="AA513" s="105">
        <f>SUM(Y513:Z513)</f>
        <v>9</v>
      </c>
    </row>
    <row r="514" spans="3:28" x14ac:dyDescent="0.4">
      <c r="C514" s="76">
        <v>10</v>
      </c>
      <c r="D514" s="6">
        <v>573434941</v>
      </c>
      <c r="E514" s="4" t="s">
        <v>206</v>
      </c>
      <c r="F514" s="6" t="s">
        <v>26</v>
      </c>
      <c r="G514" s="6">
        <v>6</v>
      </c>
      <c r="H514" s="6">
        <v>8</v>
      </c>
      <c r="I514" s="6">
        <f t="shared" si="215"/>
        <v>14</v>
      </c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>
        <v>1</v>
      </c>
      <c r="U514" s="36">
        <v>3</v>
      </c>
      <c r="V514" s="36">
        <f>SUM(J514,L514,N514,R514,T514)</f>
        <v>1</v>
      </c>
      <c r="W514" s="36">
        <f>SUM(K514,M514,O514,S514,U514)</f>
        <v>3</v>
      </c>
      <c r="X514" s="36">
        <f>SUM(V514,W514)</f>
        <v>4</v>
      </c>
      <c r="Y514" s="36">
        <f t="shared" si="217"/>
        <v>5</v>
      </c>
      <c r="Z514" s="36">
        <f t="shared" si="217"/>
        <v>5</v>
      </c>
      <c r="AA514" s="105">
        <f>SUM(Y514:Z514)</f>
        <v>10</v>
      </c>
    </row>
    <row r="515" spans="3:28" x14ac:dyDescent="0.4">
      <c r="C515" s="116">
        <v>11</v>
      </c>
      <c r="D515" s="78">
        <v>583434941</v>
      </c>
      <c r="E515" s="121" t="s">
        <v>198</v>
      </c>
      <c r="F515" s="78" t="s">
        <v>26</v>
      </c>
      <c r="G515" s="78">
        <v>8</v>
      </c>
      <c r="H515" s="78">
        <v>19</v>
      </c>
      <c r="I515" s="78">
        <f t="shared" si="215"/>
        <v>27</v>
      </c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>
        <v>3</v>
      </c>
      <c r="U515" s="81">
        <v>9</v>
      </c>
      <c r="V515" s="81">
        <f>J515+L515+N515+R515+T515</f>
        <v>3</v>
      </c>
      <c r="W515" s="81">
        <f>K515+M515+O515+S515+U515</f>
        <v>9</v>
      </c>
      <c r="X515" s="81">
        <f>SUM(V515:W515)</f>
        <v>12</v>
      </c>
      <c r="Y515" s="81">
        <f t="shared" si="217"/>
        <v>5</v>
      </c>
      <c r="Z515" s="81">
        <f t="shared" si="217"/>
        <v>10</v>
      </c>
      <c r="AA515" s="106">
        <f>SUM(Y515:Z515)</f>
        <v>15</v>
      </c>
    </row>
    <row r="516" spans="3:28" x14ac:dyDescent="0.4">
      <c r="C516" s="161"/>
      <c r="D516" s="162"/>
      <c r="E516" s="68" t="s">
        <v>106</v>
      </c>
      <c r="F516" s="159"/>
      <c r="G516" s="44">
        <f>G510+G511+G512+G513+G514+G515</f>
        <v>39</v>
      </c>
      <c r="H516" s="44">
        <f t="shared" ref="H516:AA516" si="218">H510+H511+H512+H513+H514+H515</f>
        <v>57</v>
      </c>
      <c r="I516" s="44">
        <f t="shared" si="218"/>
        <v>96</v>
      </c>
      <c r="J516" s="44">
        <f t="shared" si="218"/>
        <v>9</v>
      </c>
      <c r="K516" s="44">
        <f t="shared" si="218"/>
        <v>15</v>
      </c>
      <c r="L516" s="44"/>
      <c r="M516" s="44"/>
      <c r="N516" s="44"/>
      <c r="O516" s="44"/>
      <c r="P516" s="44"/>
      <c r="Q516" s="44"/>
      <c r="R516" s="44">
        <f t="shared" si="218"/>
        <v>1</v>
      </c>
      <c r="S516" s="44"/>
      <c r="T516" s="44">
        <f t="shared" si="218"/>
        <v>16</v>
      </c>
      <c r="U516" s="44">
        <f t="shared" si="218"/>
        <v>21</v>
      </c>
      <c r="V516" s="44">
        <f t="shared" si="218"/>
        <v>26</v>
      </c>
      <c r="W516" s="44">
        <f t="shared" si="218"/>
        <v>36</v>
      </c>
      <c r="X516" s="44">
        <f t="shared" si="218"/>
        <v>62</v>
      </c>
      <c r="Y516" s="44">
        <f t="shared" si="218"/>
        <v>13</v>
      </c>
      <c r="Z516" s="44">
        <f t="shared" si="218"/>
        <v>21</v>
      </c>
      <c r="AA516" s="111">
        <f t="shared" si="218"/>
        <v>34</v>
      </c>
    </row>
    <row r="517" spans="3:28" x14ac:dyDescent="0.4">
      <c r="C517" s="115"/>
      <c r="D517" s="66"/>
      <c r="E517" s="40" t="s">
        <v>17</v>
      </c>
      <c r="F517" s="50"/>
      <c r="G517" s="34">
        <f>G509+G516</f>
        <v>47</v>
      </c>
      <c r="H517" s="34">
        <f t="shared" ref="H517:AA517" si="219">H509+H516</f>
        <v>138</v>
      </c>
      <c r="I517" s="34">
        <f t="shared" si="219"/>
        <v>185</v>
      </c>
      <c r="J517" s="34">
        <f t="shared" si="219"/>
        <v>13</v>
      </c>
      <c r="K517" s="34">
        <f t="shared" si="219"/>
        <v>29</v>
      </c>
      <c r="L517" s="34"/>
      <c r="M517" s="34"/>
      <c r="N517" s="34"/>
      <c r="O517" s="34"/>
      <c r="P517" s="34"/>
      <c r="Q517" s="34"/>
      <c r="R517" s="34">
        <f t="shared" si="219"/>
        <v>1</v>
      </c>
      <c r="S517" s="34"/>
      <c r="T517" s="34">
        <f t="shared" si="219"/>
        <v>17</v>
      </c>
      <c r="U517" s="34">
        <f t="shared" si="219"/>
        <v>55</v>
      </c>
      <c r="V517" s="34">
        <f t="shared" si="219"/>
        <v>31</v>
      </c>
      <c r="W517" s="34">
        <f t="shared" si="219"/>
        <v>84</v>
      </c>
      <c r="X517" s="34">
        <f t="shared" si="219"/>
        <v>115</v>
      </c>
      <c r="Y517" s="34">
        <f t="shared" si="219"/>
        <v>16</v>
      </c>
      <c r="Z517" s="34">
        <f t="shared" si="219"/>
        <v>54</v>
      </c>
      <c r="AA517" s="109">
        <f t="shared" si="219"/>
        <v>70</v>
      </c>
    </row>
    <row r="518" spans="3:28" x14ac:dyDescent="0.4">
      <c r="C518" s="96"/>
      <c r="D518" s="97"/>
      <c r="E518" s="94"/>
      <c r="F518" s="98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</row>
    <row r="519" spans="3:28" x14ac:dyDescent="0.4">
      <c r="C519" s="172"/>
      <c r="D519" s="99"/>
      <c r="E519" s="47"/>
      <c r="F519" s="54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</row>
    <row r="520" spans="3:28" x14ac:dyDescent="0.4">
      <c r="C520" s="172"/>
      <c r="D520" s="99"/>
      <c r="E520" s="47"/>
      <c r="F520" s="54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</row>
    <row r="521" spans="3:28" x14ac:dyDescent="0.4">
      <c r="C521" s="172"/>
      <c r="D521" s="99"/>
      <c r="E521" s="47"/>
      <c r="F521" s="54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</row>
    <row r="522" spans="3:28" x14ac:dyDescent="0.4">
      <c r="C522" s="172"/>
      <c r="D522" s="99"/>
      <c r="E522" s="47"/>
      <c r="F522" s="54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</row>
    <row r="523" spans="3:28" x14ac:dyDescent="0.4">
      <c r="C523" s="172"/>
      <c r="D523" s="99"/>
      <c r="E523" s="47"/>
      <c r="F523" s="54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</row>
    <row r="524" spans="3:28" x14ac:dyDescent="0.4">
      <c r="C524" s="172"/>
      <c r="D524" s="99"/>
      <c r="E524" s="47"/>
      <c r="F524" s="54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</row>
    <row r="525" spans="3:28" x14ac:dyDescent="0.4">
      <c r="C525" s="269" t="s">
        <v>199</v>
      </c>
      <c r="D525" s="269"/>
      <c r="E525" s="269"/>
      <c r="F525" s="269"/>
      <c r="G525" s="269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  <c r="AA525" s="269"/>
      <c r="AB525" s="18"/>
    </row>
    <row r="526" spans="3:28" x14ac:dyDescent="0.4">
      <c r="C526" s="267" t="s">
        <v>25</v>
      </c>
      <c r="D526" s="267"/>
      <c r="E526" s="267"/>
      <c r="F526" s="267"/>
      <c r="G526" s="267"/>
      <c r="H526" s="267"/>
      <c r="I526" s="267"/>
      <c r="J526" s="267"/>
      <c r="K526" s="267"/>
      <c r="L526" s="267"/>
      <c r="M526" s="267"/>
      <c r="N526" s="267"/>
      <c r="O526" s="267"/>
      <c r="P526" s="267"/>
      <c r="Q526" s="267"/>
      <c r="R526" s="267"/>
      <c r="S526" s="267"/>
      <c r="T526" s="267"/>
      <c r="U526" s="267"/>
      <c r="V526" s="267"/>
      <c r="W526" s="267"/>
      <c r="X526" s="267"/>
      <c r="Y526" s="267"/>
      <c r="Z526" s="267"/>
      <c r="AA526" s="267"/>
      <c r="AB526" s="19"/>
    </row>
    <row r="527" spans="3:28" x14ac:dyDescent="0.4">
      <c r="C527" s="264" t="s">
        <v>2</v>
      </c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  <c r="AA527" s="266"/>
    </row>
    <row r="528" spans="3:28" x14ac:dyDescent="0.4">
      <c r="C528" s="251" t="s">
        <v>3</v>
      </c>
      <c r="D528" s="257" t="s">
        <v>4</v>
      </c>
      <c r="E528" s="251" t="s">
        <v>5</v>
      </c>
      <c r="F528" s="251" t="s">
        <v>6</v>
      </c>
      <c r="G528" s="258" t="s">
        <v>7</v>
      </c>
      <c r="H528" s="259"/>
      <c r="I528" s="260"/>
      <c r="J528" s="264" t="s">
        <v>8</v>
      </c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6"/>
      <c r="Y528" s="258" t="s">
        <v>9</v>
      </c>
      <c r="Z528" s="259"/>
      <c r="AA528" s="260"/>
    </row>
    <row r="529" spans="3:28" x14ac:dyDescent="0.4">
      <c r="C529" s="251"/>
      <c r="D529" s="257"/>
      <c r="E529" s="251"/>
      <c r="F529" s="251"/>
      <c r="G529" s="261"/>
      <c r="H529" s="262"/>
      <c r="I529" s="263"/>
      <c r="J529" s="251" t="s">
        <v>13</v>
      </c>
      <c r="K529" s="251"/>
      <c r="L529" s="251" t="s">
        <v>14</v>
      </c>
      <c r="M529" s="251"/>
      <c r="N529" s="251" t="s">
        <v>174</v>
      </c>
      <c r="O529" s="251"/>
      <c r="P529" s="251" t="s">
        <v>175</v>
      </c>
      <c r="Q529" s="251"/>
      <c r="R529" s="251" t="s">
        <v>94</v>
      </c>
      <c r="S529" s="251"/>
      <c r="T529" s="251" t="s">
        <v>95</v>
      </c>
      <c r="U529" s="251"/>
      <c r="V529" s="252" t="s">
        <v>12</v>
      </c>
      <c r="W529" s="253"/>
      <c r="X529" s="254"/>
      <c r="Y529" s="261"/>
      <c r="Z529" s="262"/>
      <c r="AA529" s="263"/>
    </row>
    <row r="530" spans="3:28" x14ac:dyDescent="0.4">
      <c r="C530" s="251"/>
      <c r="D530" s="257"/>
      <c r="E530" s="251"/>
      <c r="F530" s="251"/>
      <c r="G530" s="136" t="s">
        <v>10</v>
      </c>
      <c r="H530" s="136" t="s">
        <v>11</v>
      </c>
      <c r="I530" s="136" t="s">
        <v>12</v>
      </c>
      <c r="J530" s="136" t="s">
        <v>10</v>
      </c>
      <c r="K530" s="136" t="s">
        <v>11</v>
      </c>
      <c r="L530" s="136" t="s">
        <v>10</v>
      </c>
      <c r="M530" s="136" t="s">
        <v>11</v>
      </c>
      <c r="N530" s="136" t="s">
        <v>10</v>
      </c>
      <c r="O530" s="136" t="s">
        <v>11</v>
      </c>
      <c r="P530" s="136" t="s">
        <v>10</v>
      </c>
      <c r="Q530" s="136" t="s">
        <v>11</v>
      </c>
      <c r="R530" s="136" t="s">
        <v>10</v>
      </c>
      <c r="S530" s="136" t="s">
        <v>11</v>
      </c>
      <c r="T530" s="136" t="s">
        <v>10</v>
      </c>
      <c r="U530" s="136" t="s">
        <v>11</v>
      </c>
      <c r="V530" s="136" t="s">
        <v>10</v>
      </c>
      <c r="W530" s="136" t="s">
        <v>11</v>
      </c>
      <c r="X530" s="136" t="s">
        <v>12</v>
      </c>
      <c r="Y530" s="136" t="s">
        <v>10</v>
      </c>
      <c r="Z530" s="136" t="s">
        <v>11</v>
      </c>
      <c r="AA530" s="136" t="s">
        <v>12</v>
      </c>
      <c r="AB530" s="137"/>
    </row>
    <row r="531" spans="3:28" x14ac:dyDescent="0.4">
      <c r="C531" s="76"/>
      <c r="D531" s="147" t="s">
        <v>18</v>
      </c>
      <c r="E531" s="4"/>
      <c r="F531" s="6"/>
      <c r="G531" s="6"/>
      <c r="H531" s="6"/>
      <c r="I531" s="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20"/>
      <c r="Z531" s="20"/>
      <c r="AA531" s="104"/>
    </row>
    <row r="532" spans="3:28" x14ac:dyDescent="0.4">
      <c r="C532" s="76">
        <v>1</v>
      </c>
      <c r="D532" s="24">
        <v>555544901</v>
      </c>
      <c r="E532" s="65" t="s">
        <v>223</v>
      </c>
      <c r="F532" s="6" t="s">
        <v>26</v>
      </c>
      <c r="G532" s="36">
        <v>3</v>
      </c>
      <c r="H532" s="36">
        <v>10</v>
      </c>
      <c r="I532" s="36">
        <f t="shared" ref="I532:I537" si="220">SUM(G532:H532)</f>
        <v>13</v>
      </c>
      <c r="J532" s="36"/>
      <c r="K532" s="36">
        <v>4</v>
      </c>
      <c r="L532" s="36"/>
      <c r="M532" s="36"/>
      <c r="N532" s="36"/>
      <c r="O532" s="36"/>
      <c r="P532" s="36"/>
      <c r="Q532" s="36"/>
      <c r="R532" s="36"/>
      <c r="S532" s="36"/>
      <c r="T532" s="36">
        <v>1</v>
      </c>
      <c r="U532" s="36">
        <v>3</v>
      </c>
      <c r="V532" s="36">
        <f>J532+L532+N532+R532+T532</f>
        <v>1</v>
      </c>
      <c r="W532" s="36">
        <f>K532+M532+O532+S532+U532</f>
        <v>7</v>
      </c>
      <c r="X532" s="36">
        <f>SUM(V532:W532)</f>
        <v>8</v>
      </c>
      <c r="Y532" s="20">
        <f>(G532+P532-V532)</f>
        <v>2</v>
      </c>
      <c r="Z532" s="20">
        <f>(H532+Q532-W532)</f>
        <v>3</v>
      </c>
      <c r="AA532" s="104">
        <f t="shared" ref="AA532:AA537" si="221">SUM(Y532:Z532)</f>
        <v>5</v>
      </c>
    </row>
    <row r="533" spans="3:28" x14ac:dyDescent="0.4">
      <c r="C533" s="77">
        <v>2</v>
      </c>
      <c r="D533" s="31">
        <v>565544901</v>
      </c>
      <c r="E533" s="65" t="s">
        <v>170</v>
      </c>
      <c r="F533" s="6" t="s">
        <v>26</v>
      </c>
      <c r="G533" s="39">
        <v>1</v>
      </c>
      <c r="H533" s="39">
        <v>6</v>
      </c>
      <c r="I533" s="39">
        <f t="shared" si="220"/>
        <v>7</v>
      </c>
      <c r="J533" s="39"/>
      <c r="K533" s="39">
        <v>2</v>
      </c>
      <c r="L533" s="39"/>
      <c r="M533" s="39"/>
      <c r="N533" s="39"/>
      <c r="O533" s="39"/>
      <c r="P533" s="39"/>
      <c r="Q533" s="39"/>
      <c r="R533" s="39"/>
      <c r="S533" s="39"/>
      <c r="T533" s="39">
        <v>1</v>
      </c>
      <c r="U533" s="39"/>
      <c r="V533" s="36">
        <f>J533+L533+N533+R533+T533</f>
        <v>1</v>
      </c>
      <c r="W533" s="36">
        <f>K533+M533+O533+S533+U533</f>
        <v>2</v>
      </c>
      <c r="X533" s="36">
        <f>SUM(V533:W533)</f>
        <v>3</v>
      </c>
      <c r="Y533" s="20"/>
      <c r="Z533" s="20">
        <f>(H533+Q533-W533)</f>
        <v>4</v>
      </c>
      <c r="AA533" s="104">
        <f t="shared" si="221"/>
        <v>4</v>
      </c>
    </row>
    <row r="534" spans="3:28" x14ac:dyDescent="0.4">
      <c r="C534" s="76">
        <v>3</v>
      </c>
      <c r="D534" s="6">
        <v>575544901</v>
      </c>
      <c r="E534" s="4" t="s">
        <v>166</v>
      </c>
      <c r="F534" s="6" t="s">
        <v>26</v>
      </c>
      <c r="G534" s="6"/>
      <c r="H534" s="6">
        <v>11</v>
      </c>
      <c r="I534" s="6">
        <f t="shared" si="220"/>
        <v>11</v>
      </c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>
        <v>1</v>
      </c>
      <c r="V534" s="36"/>
      <c r="W534" s="36">
        <f>K534+M534+O534+S534+U534</f>
        <v>1</v>
      </c>
      <c r="X534" s="36">
        <f>SUM(V534:W534)</f>
        <v>1</v>
      </c>
      <c r="Y534" s="20"/>
      <c r="Z534" s="20">
        <f>H534+Q534-W534</f>
        <v>10</v>
      </c>
      <c r="AA534" s="104">
        <f t="shared" si="221"/>
        <v>10</v>
      </c>
    </row>
    <row r="535" spans="3:28" x14ac:dyDescent="0.4">
      <c r="C535" s="76">
        <v>4</v>
      </c>
      <c r="D535" s="6">
        <v>575544902</v>
      </c>
      <c r="E535" s="4" t="s">
        <v>224</v>
      </c>
      <c r="F535" s="6" t="s">
        <v>26</v>
      </c>
      <c r="G535" s="6">
        <v>3</v>
      </c>
      <c r="H535" s="6">
        <v>3</v>
      </c>
      <c r="I535" s="6">
        <f t="shared" si="220"/>
        <v>6</v>
      </c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>
        <v>2</v>
      </c>
      <c r="U535" s="36"/>
      <c r="V535" s="36">
        <f>J535+L535+N535+R535+T535</f>
        <v>2</v>
      </c>
      <c r="W535" s="36"/>
      <c r="X535" s="36">
        <f>SUM(V535:W535)</f>
        <v>2</v>
      </c>
      <c r="Y535" s="20">
        <f>G535+P535-V535</f>
        <v>1</v>
      </c>
      <c r="Z535" s="20">
        <f>H535+Q535-W535</f>
        <v>3</v>
      </c>
      <c r="AA535" s="104">
        <f t="shared" si="221"/>
        <v>4</v>
      </c>
    </row>
    <row r="536" spans="3:28" x14ac:dyDescent="0.4">
      <c r="C536" s="76">
        <v>5</v>
      </c>
      <c r="D536" s="6">
        <v>575544903</v>
      </c>
      <c r="E536" s="4" t="s">
        <v>167</v>
      </c>
      <c r="F536" s="6" t="s">
        <v>26</v>
      </c>
      <c r="G536" s="7">
        <v>7</v>
      </c>
      <c r="H536" s="7">
        <v>8</v>
      </c>
      <c r="I536" s="7">
        <f t="shared" si="220"/>
        <v>15</v>
      </c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36"/>
      <c r="W536" s="36"/>
      <c r="X536" s="36"/>
      <c r="Y536" s="41">
        <f>G536+P536-V536</f>
        <v>7</v>
      </c>
      <c r="Z536" s="41">
        <f>H536+Q536-W536</f>
        <v>8</v>
      </c>
      <c r="AA536" s="110">
        <f t="shared" si="221"/>
        <v>15</v>
      </c>
    </row>
    <row r="537" spans="3:28" x14ac:dyDescent="0.4">
      <c r="C537" s="116">
        <v>6</v>
      </c>
      <c r="D537" s="78">
        <v>585544901</v>
      </c>
      <c r="E537" s="121" t="s">
        <v>225</v>
      </c>
      <c r="F537" s="78" t="s">
        <v>26</v>
      </c>
      <c r="G537" s="78">
        <v>2</v>
      </c>
      <c r="H537" s="78">
        <v>3</v>
      </c>
      <c r="I537" s="78">
        <f t="shared" si="220"/>
        <v>5</v>
      </c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>
        <f>G537+P537-V537</f>
        <v>2</v>
      </c>
      <c r="Z537" s="81">
        <f>H537+Q537-W537</f>
        <v>3</v>
      </c>
      <c r="AA537" s="106">
        <f t="shared" si="221"/>
        <v>5</v>
      </c>
    </row>
    <row r="538" spans="3:28" x14ac:dyDescent="0.4">
      <c r="C538" s="160"/>
      <c r="D538" s="27"/>
      <c r="E538" s="163" t="s">
        <v>104</v>
      </c>
      <c r="F538" s="5"/>
      <c r="G538" s="20">
        <f>SUM(G532:G536)</f>
        <v>14</v>
      </c>
      <c r="H538" s="20">
        <f t="shared" ref="H538:AA538" si="222">SUM(H532:H536)</f>
        <v>38</v>
      </c>
      <c r="I538" s="20">
        <f t="shared" si="222"/>
        <v>52</v>
      </c>
      <c r="J538" s="20"/>
      <c r="K538" s="20">
        <f>SUM(K532:K537)</f>
        <v>6</v>
      </c>
      <c r="L538" s="20"/>
      <c r="M538" s="20"/>
      <c r="N538" s="20"/>
      <c r="O538" s="20"/>
      <c r="P538" s="20"/>
      <c r="Q538" s="20"/>
      <c r="R538" s="20"/>
      <c r="S538" s="20"/>
      <c r="T538" s="20">
        <f t="shared" si="222"/>
        <v>4</v>
      </c>
      <c r="U538" s="20">
        <f t="shared" si="222"/>
        <v>4</v>
      </c>
      <c r="V538" s="20">
        <f t="shared" si="222"/>
        <v>4</v>
      </c>
      <c r="W538" s="20">
        <f t="shared" si="222"/>
        <v>10</v>
      </c>
      <c r="X538" s="20">
        <f t="shared" si="222"/>
        <v>14</v>
      </c>
      <c r="Y538" s="20">
        <f t="shared" si="222"/>
        <v>10</v>
      </c>
      <c r="Z538" s="20">
        <f t="shared" si="222"/>
        <v>28</v>
      </c>
      <c r="AA538" s="104">
        <f t="shared" si="222"/>
        <v>38</v>
      </c>
    </row>
    <row r="539" spans="3:28" x14ac:dyDescent="0.4">
      <c r="C539" s="42"/>
      <c r="D539" s="66"/>
      <c r="E539" s="40" t="s">
        <v>31</v>
      </c>
      <c r="F539" s="50"/>
      <c r="G539" s="34">
        <f>SUM(G517,G538)</f>
        <v>61</v>
      </c>
      <c r="H539" s="34">
        <f>SUM(H517,H538)</f>
        <v>176</v>
      </c>
      <c r="I539" s="34">
        <f>SUM(I517,I538)</f>
        <v>237</v>
      </c>
      <c r="J539" s="34">
        <f>SUM(J517,J538)</f>
        <v>13</v>
      </c>
      <c r="K539" s="34">
        <f>SUM(K517,K538)</f>
        <v>35</v>
      </c>
      <c r="L539" s="34"/>
      <c r="M539" s="34"/>
      <c r="N539" s="34"/>
      <c r="O539" s="34"/>
      <c r="P539" s="34"/>
      <c r="Q539" s="34"/>
      <c r="R539" s="34">
        <f>SUM(R517,R538)</f>
        <v>1</v>
      </c>
      <c r="S539" s="34"/>
      <c r="T539" s="34">
        <f t="shared" ref="T539:AA539" si="223">SUM(T517,T538)</f>
        <v>21</v>
      </c>
      <c r="U539" s="34">
        <f t="shared" si="223"/>
        <v>59</v>
      </c>
      <c r="V539" s="34">
        <f t="shared" si="223"/>
        <v>35</v>
      </c>
      <c r="W539" s="34">
        <f t="shared" si="223"/>
        <v>94</v>
      </c>
      <c r="X539" s="34">
        <f t="shared" si="223"/>
        <v>129</v>
      </c>
      <c r="Y539" s="34">
        <f t="shared" si="223"/>
        <v>26</v>
      </c>
      <c r="Z539" s="34">
        <f t="shared" si="223"/>
        <v>82</v>
      </c>
      <c r="AA539" s="109">
        <f t="shared" si="223"/>
        <v>108</v>
      </c>
    </row>
    <row r="540" spans="3:28" x14ac:dyDescent="0.4">
      <c r="C540" s="142"/>
      <c r="D540" s="46"/>
      <c r="E540" s="54"/>
      <c r="F540" s="142"/>
      <c r="G540" s="142"/>
      <c r="H540" s="142"/>
      <c r="I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</row>
    <row r="541" spans="3:28" x14ac:dyDescent="0.4">
      <c r="C541" s="142"/>
      <c r="D541" s="46"/>
      <c r="E541" s="54"/>
      <c r="F541" s="142"/>
      <c r="G541" s="142"/>
      <c r="H541" s="142"/>
      <c r="I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</row>
    <row r="542" spans="3:28" x14ac:dyDescent="0.4">
      <c r="C542" s="142"/>
      <c r="D542" s="46"/>
      <c r="E542" s="54"/>
      <c r="F542" s="142"/>
      <c r="G542" s="142"/>
      <c r="H542" s="142"/>
      <c r="I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</row>
    <row r="543" spans="3:28" x14ac:dyDescent="0.4">
      <c r="C543" s="142"/>
      <c r="D543" s="46"/>
      <c r="E543" s="54"/>
      <c r="F543" s="142"/>
      <c r="G543" s="142"/>
      <c r="H543" s="142"/>
      <c r="I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</row>
    <row r="544" spans="3:28" x14ac:dyDescent="0.4">
      <c r="C544" s="142"/>
      <c r="D544" s="46"/>
      <c r="E544" s="54"/>
      <c r="F544" s="142"/>
      <c r="G544" s="142"/>
      <c r="H544" s="142"/>
      <c r="I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</row>
    <row r="545" spans="3:28" x14ac:dyDescent="0.4">
      <c r="C545" s="142"/>
      <c r="D545" s="46"/>
      <c r="E545" s="54"/>
      <c r="F545" s="142"/>
      <c r="G545" s="142"/>
      <c r="H545" s="142"/>
      <c r="I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</row>
    <row r="546" spans="3:28" x14ac:dyDescent="0.4">
      <c r="C546" s="142"/>
      <c r="D546" s="46"/>
      <c r="E546" s="54"/>
      <c r="F546" s="142"/>
      <c r="G546" s="142"/>
      <c r="H546" s="142"/>
      <c r="I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</row>
    <row r="547" spans="3:28" x14ac:dyDescent="0.4">
      <c r="C547" s="142"/>
      <c r="D547" s="46"/>
      <c r="E547" s="54"/>
      <c r="F547" s="142"/>
      <c r="G547" s="142"/>
      <c r="H547" s="142"/>
      <c r="I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</row>
    <row r="548" spans="3:28" x14ac:dyDescent="0.4">
      <c r="C548" s="142"/>
      <c r="D548" s="46"/>
      <c r="E548" s="54"/>
      <c r="F548" s="142"/>
      <c r="G548" s="142"/>
      <c r="H548" s="142"/>
      <c r="I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</row>
    <row r="549" spans="3:28" x14ac:dyDescent="0.4">
      <c r="C549" s="142"/>
      <c r="D549" s="46"/>
      <c r="E549" s="54"/>
      <c r="F549" s="142"/>
      <c r="G549" s="142"/>
      <c r="H549" s="142"/>
      <c r="I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</row>
    <row r="550" spans="3:28" x14ac:dyDescent="0.4">
      <c r="C550" s="142"/>
      <c r="D550" s="46"/>
      <c r="E550" s="54"/>
      <c r="F550" s="142"/>
      <c r="G550" s="142"/>
      <c r="H550" s="142"/>
      <c r="I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</row>
    <row r="551" spans="3:28" x14ac:dyDescent="0.4">
      <c r="C551" s="142"/>
      <c r="D551" s="46"/>
      <c r="E551" s="54"/>
      <c r="F551" s="142"/>
      <c r="G551" s="142"/>
      <c r="H551" s="142"/>
      <c r="I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</row>
    <row r="552" spans="3:28" x14ac:dyDescent="0.4">
      <c r="C552" s="255" t="s">
        <v>199</v>
      </c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  <c r="Y552" s="255"/>
      <c r="Z552" s="255"/>
      <c r="AA552" s="255"/>
      <c r="AB552" s="18"/>
    </row>
    <row r="553" spans="3:28" x14ac:dyDescent="0.4">
      <c r="C553" s="267" t="s">
        <v>32</v>
      </c>
      <c r="D553" s="267"/>
      <c r="E553" s="267"/>
      <c r="F553" s="267"/>
      <c r="G553" s="267"/>
      <c r="H553" s="267"/>
      <c r="I553" s="267"/>
      <c r="J553" s="267"/>
      <c r="K553" s="267"/>
      <c r="L553" s="267"/>
      <c r="M553" s="267"/>
      <c r="N553" s="267"/>
      <c r="O553" s="267"/>
      <c r="P553" s="267"/>
      <c r="Q553" s="267"/>
      <c r="R553" s="267"/>
      <c r="S553" s="267"/>
      <c r="T553" s="267"/>
      <c r="U553" s="267"/>
      <c r="V553" s="267"/>
      <c r="W553" s="267"/>
      <c r="X553" s="267"/>
      <c r="Y553" s="267"/>
      <c r="Z553" s="267"/>
      <c r="AA553" s="267"/>
      <c r="AB553" s="19"/>
    </row>
    <row r="554" spans="3:28" x14ac:dyDescent="0.4">
      <c r="C554" s="264" t="s">
        <v>1</v>
      </c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6"/>
    </row>
    <row r="555" spans="3:28" x14ac:dyDescent="0.4">
      <c r="C555" s="251" t="s">
        <v>3</v>
      </c>
      <c r="D555" s="257" t="s">
        <v>4</v>
      </c>
      <c r="E555" s="251" t="s">
        <v>5</v>
      </c>
      <c r="F555" s="251" t="s">
        <v>6</v>
      </c>
      <c r="G555" s="258" t="s">
        <v>7</v>
      </c>
      <c r="H555" s="259"/>
      <c r="I555" s="260"/>
      <c r="J555" s="264" t="s">
        <v>8</v>
      </c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6"/>
      <c r="Y555" s="258" t="s">
        <v>9</v>
      </c>
      <c r="Z555" s="259"/>
      <c r="AA555" s="260"/>
    </row>
    <row r="556" spans="3:28" x14ac:dyDescent="0.4">
      <c r="C556" s="251"/>
      <c r="D556" s="257"/>
      <c r="E556" s="251"/>
      <c r="F556" s="251"/>
      <c r="G556" s="261"/>
      <c r="H556" s="262"/>
      <c r="I556" s="263"/>
      <c r="J556" s="251" t="s">
        <v>13</v>
      </c>
      <c r="K556" s="251"/>
      <c r="L556" s="251" t="s">
        <v>14</v>
      </c>
      <c r="M556" s="251"/>
      <c r="N556" s="251" t="s">
        <v>174</v>
      </c>
      <c r="O556" s="251"/>
      <c r="P556" s="251" t="s">
        <v>175</v>
      </c>
      <c r="Q556" s="251"/>
      <c r="R556" s="251" t="s">
        <v>94</v>
      </c>
      <c r="S556" s="251"/>
      <c r="T556" s="251" t="s">
        <v>95</v>
      </c>
      <c r="U556" s="251"/>
      <c r="V556" s="252" t="s">
        <v>12</v>
      </c>
      <c r="W556" s="253"/>
      <c r="X556" s="254"/>
      <c r="Y556" s="261"/>
      <c r="Z556" s="262"/>
      <c r="AA556" s="263"/>
    </row>
    <row r="557" spans="3:28" x14ac:dyDescent="0.4">
      <c r="C557" s="251"/>
      <c r="D557" s="257"/>
      <c r="E557" s="251"/>
      <c r="F557" s="251"/>
      <c r="G557" s="136" t="s">
        <v>10</v>
      </c>
      <c r="H557" s="136" t="s">
        <v>11</v>
      </c>
      <c r="I557" s="136" t="s">
        <v>12</v>
      </c>
      <c r="J557" s="136" t="s">
        <v>10</v>
      </c>
      <c r="K557" s="136" t="s">
        <v>11</v>
      </c>
      <c r="L557" s="136" t="s">
        <v>10</v>
      </c>
      <c r="M557" s="136" t="s">
        <v>11</v>
      </c>
      <c r="N557" s="136" t="s">
        <v>10</v>
      </c>
      <c r="O557" s="136" t="s">
        <v>11</v>
      </c>
      <c r="P557" s="136" t="s">
        <v>10</v>
      </c>
      <c r="Q557" s="136" t="s">
        <v>11</v>
      </c>
      <c r="R557" s="136" t="s">
        <v>10</v>
      </c>
      <c r="S557" s="136" t="s">
        <v>11</v>
      </c>
      <c r="T557" s="136" t="s">
        <v>10</v>
      </c>
      <c r="U557" s="136" t="s">
        <v>11</v>
      </c>
      <c r="V557" s="136" t="s">
        <v>10</v>
      </c>
      <c r="W557" s="136" t="s">
        <v>11</v>
      </c>
      <c r="X557" s="136" t="s">
        <v>12</v>
      </c>
      <c r="Y557" s="136" t="s">
        <v>10</v>
      </c>
      <c r="Z557" s="136" t="s">
        <v>11</v>
      </c>
      <c r="AA557" s="136" t="s">
        <v>12</v>
      </c>
      <c r="AB557" s="137"/>
    </row>
    <row r="558" spans="3:28" s="89" customFormat="1" x14ac:dyDescent="0.4">
      <c r="C558" s="125"/>
      <c r="D558" s="145" t="s">
        <v>15</v>
      </c>
      <c r="E558" s="145"/>
      <c r="F558" s="100"/>
      <c r="G558" s="55"/>
      <c r="H558" s="55"/>
      <c r="I558" s="55"/>
      <c r="J558" s="129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46"/>
    </row>
    <row r="559" spans="3:28" x14ac:dyDescent="0.4">
      <c r="C559" s="35"/>
      <c r="D559" s="186" t="s">
        <v>148</v>
      </c>
      <c r="E559" s="22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104"/>
    </row>
    <row r="560" spans="3:28" s="89" customFormat="1" x14ac:dyDescent="0.4">
      <c r="C560" s="58">
        <v>1</v>
      </c>
      <c r="D560" s="6">
        <v>580440101</v>
      </c>
      <c r="E560" s="4" t="s">
        <v>62</v>
      </c>
      <c r="F560" s="6" t="s">
        <v>19</v>
      </c>
      <c r="G560" s="36">
        <v>5</v>
      </c>
      <c r="H560" s="36">
        <v>35</v>
      </c>
      <c r="I560" s="36">
        <f t="shared" ref="I560:I578" si="224">SUM(G560:H560)</f>
        <v>40</v>
      </c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>
        <v>4</v>
      </c>
      <c r="V560" s="36"/>
      <c r="W560" s="36">
        <f t="shared" ref="W560" si="225">SUM(K560,M560,O560,S560,U560)</f>
        <v>4</v>
      </c>
      <c r="X560" s="36">
        <f t="shared" ref="X560" si="226">SUM(V560,W560)</f>
        <v>4</v>
      </c>
      <c r="Y560" s="36">
        <f t="shared" ref="Y560:Y567" si="227">G560+P560-V560</f>
        <v>5</v>
      </c>
      <c r="Z560" s="36">
        <f t="shared" ref="Z560:Z567" si="228">H560+Q560-W560</f>
        <v>31</v>
      </c>
      <c r="AA560" s="105">
        <f t="shared" ref="AA560:AA567" si="229">SUM(Y560:Z560)</f>
        <v>36</v>
      </c>
    </row>
    <row r="561" spans="3:27" s="89" customFormat="1" x14ac:dyDescent="0.4">
      <c r="C561" s="58">
        <v>2</v>
      </c>
      <c r="D561" s="6">
        <v>580440102</v>
      </c>
      <c r="E561" s="4" t="s">
        <v>154</v>
      </c>
      <c r="F561" s="6" t="s">
        <v>19</v>
      </c>
      <c r="G561" s="36">
        <v>4</v>
      </c>
      <c r="H561" s="36">
        <v>36</v>
      </c>
      <c r="I561" s="36">
        <f t="shared" si="224"/>
        <v>40</v>
      </c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>
        <v>2</v>
      </c>
      <c r="V561" s="36"/>
      <c r="W561" s="36">
        <f t="shared" ref="W561:W567" si="230">SUM(K561,M561,O561,S561,U561)</f>
        <v>2</v>
      </c>
      <c r="X561" s="36">
        <f t="shared" ref="X561:X567" si="231">SUM(V561,W561)</f>
        <v>2</v>
      </c>
      <c r="Y561" s="36">
        <f t="shared" si="227"/>
        <v>4</v>
      </c>
      <c r="Z561" s="36">
        <f t="shared" si="228"/>
        <v>34</v>
      </c>
      <c r="AA561" s="105">
        <f t="shared" si="229"/>
        <v>38</v>
      </c>
    </row>
    <row r="562" spans="3:27" s="89" customFormat="1" x14ac:dyDescent="0.4">
      <c r="C562" s="58">
        <v>3</v>
      </c>
      <c r="D562" s="6">
        <v>580440103</v>
      </c>
      <c r="E562" s="4" t="s">
        <v>145</v>
      </c>
      <c r="F562" s="6" t="s">
        <v>19</v>
      </c>
      <c r="G562" s="36">
        <v>8</v>
      </c>
      <c r="H562" s="36">
        <v>16</v>
      </c>
      <c r="I562" s="36">
        <f t="shared" si="224"/>
        <v>24</v>
      </c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>
        <f t="shared" si="227"/>
        <v>8</v>
      </c>
      <c r="Z562" s="36">
        <f t="shared" si="228"/>
        <v>16</v>
      </c>
      <c r="AA562" s="105">
        <f t="shared" si="229"/>
        <v>24</v>
      </c>
    </row>
    <row r="563" spans="3:27" s="89" customFormat="1" x14ac:dyDescent="0.4">
      <c r="C563" s="58">
        <v>4</v>
      </c>
      <c r="D563" s="6">
        <v>580440201</v>
      </c>
      <c r="E563" s="4" t="s">
        <v>68</v>
      </c>
      <c r="F563" s="6" t="s">
        <v>19</v>
      </c>
      <c r="G563" s="36">
        <v>8</v>
      </c>
      <c r="H563" s="36">
        <v>45</v>
      </c>
      <c r="I563" s="36">
        <f t="shared" si="224"/>
        <v>53</v>
      </c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>
        <v>2</v>
      </c>
      <c r="U563" s="36">
        <v>4</v>
      </c>
      <c r="V563" s="36">
        <f t="shared" ref="V563:V567" si="232">SUM(J563,L563,N563,R563,T563)</f>
        <v>2</v>
      </c>
      <c r="W563" s="36">
        <f t="shared" si="230"/>
        <v>4</v>
      </c>
      <c r="X563" s="36">
        <f t="shared" si="231"/>
        <v>6</v>
      </c>
      <c r="Y563" s="36">
        <f t="shared" si="227"/>
        <v>6</v>
      </c>
      <c r="Z563" s="36">
        <f t="shared" si="228"/>
        <v>41</v>
      </c>
      <c r="AA563" s="105">
        <f t="shared" si="229"/>
        <v>47</v>
      </c>
    </row>
    <row r="564" spans="3:27" s="89" customFormat="1" x14ac:dyDescent="0.4">
      <c r="C564" s="58">
        <v>5</v>
      </c>
      <c r="D564" s="6">
        <v>580440202</v>
      </c>
      <c r="E564" s="4" t="s">
        <v>68</v>
      </c>
      <c r="F564" s="6" t="s">
        <v>19</v>
      </c>
      <c r="G564" s="36">
        <v>10</v>
      </c>
      <c r="H564" s="36">
        <v>43</v>
      </c>
      <c r="I564" s="36">
        <f t="shared" si="224"/>
        <v>53</v>
      </c>
      <c r="J564" s="36"/>
      <c r="K564" s="36"/>
      <c r="L564" s="36"/>
      <c r="M564" s="36"/>
      <c r="N564" s="36"/>
      <c r="O564" s="36"/>
      <c r="P564" s="36"/>
      <c r="Q564" s="36">
        <v>3</v>
      </c>
      <c r="R564" s="36"/>
      <c r="S564" s="36"/>
      <c r="T564" s="36">
        <v>1</v>
      </c>
      <c r="U564" s="36">
        <v>1</v>
      </c>
      <c r="V564" s="36">
        <f t="shared" si="232"/>
        <v>1</v>
      </c>
      <c r="W564" s="36">
        <f t="shared" si="230"/>
        <v>1</v>
      </c>
      <c r="X564" s="36">
        <f t="shared" si="231"/>
        <v>2</v>
      </c>
      <c r="Y564" s="36">
        <f t="shared" si="227"/>
        <v>9</v>
      </c>
      <c r="Z564" s="36">
        <f t="shared" si="228"/>
        <v>45</v>
      </c>
      <c r="AA564" s="105">
        <f t="shared" si="229"/>
        <v>54</v>
      </c>
    </row>
    <row r="565" spans="3:27" s="89" customFormat="1" x14ac:dyDescent="0.4">
      <c r="C565" s="58">
        <v>6</v>
      </c>
      <c r="D565" s="6">
        <v>580441801</v>
      </c>
      <c r="E565" s="4" t="s">
        <v>113</v>
      </c>
      <c r="F565" s="6" t="s">
        <v>19</v>
      </c>
      <c r="G565" s="36">
        <v>13</v>
      </c>
      <c r="H565" s="36">
        <v>26</v>
      </c>
      <c r="I565" s="36">
        <f t="shared" si="224"/>
        <v>39</v>
      </c>
      <c r="J565" s="36"/>
      <c r="K565" s="36"/>
      <c r="L565" s="36"/>
      <c r="M565" s="36"/>
      <c r="N565" s="36"/>
      <c r="O565" s="36"/>
      <c r="P565" s="36">
        <v>2</v>
      </c>
      <c r="Q565" s="36"/>
      <c r="R565" s="36"/>
      <c r="S565" s="36"/>
      <c r="T565" s="36">
        <v>4</v>
      </c>
      <c r="U565" s="36">
        <v>1</v>
      </c>
      <c r="V565" s="36">
        <f t="shared" si="232"/>
        <v>4</v>
      </c>
      <c r="W565" s="36">
        <f t="shared" si="230"/>
        <v>1</v>
      </c>
      <c r="X565" s="36">
        <f t="shared" si="231"/>
        <v>5</v>
      </c>
      <c r="Y565" s="36">
        <f t="shared" si="227"/>
        <v>11</v>
      </c>
      <c r="Z565" s="36">
        <f t="shared" si="228"/>
        <v>25</v>
      </c>
      <c r="AA565" s="105">
        <f t="shared" si="229"/>
        <v>36</v>
      </c>
    </row>
    <row r="566" spans="3:27" s="89" customFormat="1" x14ac:dyDescent="0.4">
      <c r="C566" s="58">
        <v>7</v>
      </c>
      <c r="D566" s="6">
        <v>580443511</v>
      </c>
      <c r="E566" s="4" t="s">
        <v>77</v>
      </c>
      <c r="F566" s="6" t="s">
        <v>19</v>
      </c>
      <c r="G566" s="36">
        <v>7</v>
      </c>
      <c r="H566" s="36"/>
      <c r="I566" s="36">
        <f t="shared" si="224"/>
        <v>7</v>
      </c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>
        <v>1</v>
      </c>
      <c r="U566" s="36"/>
      <c r="V566" s="36">
        <f t="shared" si="232"/>
        <v>1</v>
      </c>
      <c r="W566" s="36"/>
      <c r="X566" s="36">
        <f t="shared" si="231"/>
        <v>1</v>
      </c>
      <c r="Y566" s="36">
        <f t="shared" si="227"/>
        <v>6</v>
      </c>
      <c r="Z566" s="36"/>
      <c r="AA566" s="105">
        <f t="shared" si="229"/>
        <v>6</v>
      </c>
    </row>
    <row r="567" spans="3:27" s="89" customFormat="1" x14ac:dyDescent="0.4">
      <c r="C567" s="58">
        <v>8</v>
      </c>
      <c r="D567" s="6">
        <v>580443521</v>
      </c>
      <c r="E567" s="4" t="s">
        <v>78</v>
      </c>
      <c r="F567" s="6" t="s">
        <v>19</v>
      </c>
      <c r="G567" s="36">
        <v>25</v>
      </c>
      <c r="H567" s="36">
        <v>3</v>
      </c>
      <c r="I567" s="36">
        <f t="shared" si="224"/>
        <v>28</v>
      </c>
      <c r="J567" s="36"/>
      <c r="K567" s="36"/>
      <c r="L567" s="36"/>
      <c r="M567" s="36"/>
      <c r="N567" s="36">
        <v>1</v>
      </c>
      <c r="O567" s="36"/>
      <c r="P567" s="36"/>
      <c r="Q567" s="36"/>
      <c r="R567" s="36"/>
      <c r="S567" s="36"/>
      <c r="T567" s="36">
        <v>7</v>
      </c>
      <c r="U567" s="36">
        <v>1</v>
      </c>
      <c r="V567" s="36">
        <f t="shared" si="232"/>
        <v>8</v>
      </c>
      <c r="W567" s="36">
        <f t="shared" si="230"/>
        <v>1</v>
      </c>
      <c r="X567" s="36">
        <f t="shared" si="231"/>
        <v>9</v>
      </c>
      <c r="Y567" s="36">
        <f t="shared" si="227"/>
        <v>17</v>
      </c>
      <c r="Z567" s="36">
        <f t="shared" si="228"/>
        <v>2</v>
      </c>
      <c r="AA567" s="105">
        <f t="shared" si="229"/>
        <v>19</v>
      </c>
    </row>
    <row r="568" spans="3:27" s="89" customFormat="1" x14ac:dyDescent="0.4">
      <c r="C568" s="58">
        <v>9</v>
      </c>
      <c r="D568" s="6">
        <v>580444201</v>
      </c>
      <c r="E568" s="4" t="s">
        <v>79</v>
      </c>
      <c r="F568" s="6" t="s">
        <v>19</v>
      </c>
      <c r="G568" s="36">
        <v>16</v>
      </c>
      <c r="H568" s="36">
        <v>23</v>
      </c>
      <c r="I568" s="36">
        <f t="shared" si="224"/>
        <v>39</v>
      </c>
      <c r="J568" s="36"/>
      <c r="K568" s="36"/>
      <c r="L568" s="36">
        <v>1</v>
      </c>
      <c r="M568" s="36"/>
      <c r="N568" s="36">
        <v>2</v>
      </c>
      <c r="O568" s="36"/>
      <c r="P568" s="36"/>
      <c r="Q568" s="36"/>
      <c r="R568" s="36"/>
      <c r="S568" s="36"/>
      <c r="T568" s="36">
        <v>5</v>
      </c>
      <c r="U568" s="36">
        <v>2</v>
      </c>
      <c r="V568" s="36">
        <f t="shared" ref="V568:V577" si="233">SUM(J568,L568,N568,R568,T568)</f>
        <v>8</v>
      </c>
      <c r="W568" s="36">
        <f t="shared" ref="W568:W578" si="234">SUM(K568,M568,O568,S568,U568)</f>
        <v>2</v>
      </c>
      <c r="X568" s="36">
        <f t="shared" ref="X568:X578" si="235">SUM(V568,W568)</f>
        <v>10</v>
      </c>
      <c r="Y568" s="36">
        <f t="shared" ref="Y568:Y580" si="236">G568+P568-V568</f>
        <v>8</v>
      </c>
      <c r="Z568" s="36">
        <f t="shared" ref="Z568:Z580" si="237">H568+Q568-W568</f>
        <v>21</v>
      </c>
      <c r="AA568" s="105">
        <f t="shared" ref="AA568:AA580" si="238">SUM(Y568:Z568)</f>
        <v>29</v>
      </c>
    </row>
    <row r="569" spans="3:27" s="89" customFormat="1" x14ac:dyDescent="0.4">
      <c r="C569" s="58">
        <v>10</v>
      </c>
      <c r="D569" s="6">
        <v>580444202</v>
      </c>
      <c r="E569" s="4" t="s">
        <v>79</v>
      </c>
      <c r="F569" s="6" t="s">
        <v>19</v>
      </c>
      <c r="G569" s="36">
        <v>18</v>
      </c>
      <c r="H569" s="36">
        <v>20</v>
      </c>
      <c r="I569" s="36">
        <f t="shared" si="224"/>
        <v>38</v>
      </c>
      <c r="J569" s="36"/>
      <c r="K569" s="36"/>
      <c r="L569" s="36">
        <v>1</v>
      </c>
      <c r="M569" s="36">
        <v>1</v>
      </c>
      <c r="N569" s="36"/>
      <c r="O569" s="36"/>
      <c r="P569" s="36">
        <v>1</v>
      </c>
      <c r="Q569" s="36">
        <v>1</v>
      </c>
      <c r="R569" s="36"/>
      <c r="S569" s="36"/>
      <c r="T569" s="36">
        <v>2</v>
      </c>
      <c r="U569" s="36">
        <v>2</v>
      </c>
      <c r="V569" s="36">
        <f t="shared" si="233"/>
        <v>3</v>
      </c>
      <c r="W569" s="36">
        <f t="shared" si="234"/>
        <v>3</v>
      </c>
      <c r="X569" s="36">
        <f t="shared" si="235"/>
        <v>6</v>
      </c>
      <c r="Y569" s="36">
        <f t="shared" si="236"/>
        <v>16</v>
      </c>
      <c r="Z569" s="36">
        <f t="shared" si="237"/>
        <v>18</v>
      </c>
      <c r="AA569" s="105">
        <f t="shared" si="238"/>
        <v>34</v>
      </c>
    </row>
    <row r="570" spans="3:27" s="89" customFormat="1" x14ac:dyDescent="0.4">
      <c r="C570" s="58">
        <v>11</v>
      </c>
      <c r="D570" s="6">
        <v>580449901</v>
      </c>
      <c r="E570" s="4" t="s">
        <v>35</v>
      </c>
      <c r="F570" s="6" t="s">
        <v>19</v>
      </c>
      <c r="G570" s="36">
        <v>18</v>
      </c>
      <c r="H570" s="36">
        <v>22</v>
      </c>
      <c r="I570" s="36">
        <f t="shared" si="224"/>
        <v>40</v>
      </c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>
        <v>1</v>
      </c>
      <c r="U570" s="36">
        <v>1</v>
      </c>
      <c r="V570" s="36">
        <f t="shared" si="233"/>
        <v>1</v>
      </c>
      <c r="W570" s="36">
        <f t="shared" si="234"/>
        <v>1</v>
      </c>
      <c r="X570" s="36">
        <f t="shared" si="235"/>
        <v>2</v>
      </c>
      <c r="Y570" s="36">
        <f t="shared" si="236"/>
        <v>17</v>
      </c>
      <c r="Z570" s="36">
        <f t="shared" si="237"/>
        <v>21</v>
      </c>
      <c r="AA570" s="105">
        <f t="shared" si="238"/>
        <v>38</v>
      </c>
    </row>
    <row r="571" spans="3:27" s="89" customFormat="1" x14ac:dyDescent="0.4">
      <c r="C571" s="58">
        <v>12</v>
      </c>
      <c r="D571" s="6">
        <v>580449902</v>
      </c>
      <c r="E571" s="4" t="s">
        <v>35</v>
      </c>
      <c r="F571" s="6" t="s">
        <v>19</v>
      </c>
      <c r="G571" s="36">
        <v>18</v>
      </c>
      <c r="H571" s="36">
        <v>21</v>
      </c>
      <c r="I571" s="36">
        <f t="shared" si="224"/>
        <v>39</v>
      </c>
      <c r="J571" s="36"/>
      <c r="K571" s="36"/>
      <c r="L571" s="36"/>
      <c r="M571" s="36"/>
      <c r="N571" s="36"/>
      <c r="O571" s="36"/>
      <c r="P571" s="36">
        <v>2</v>
      </c>
      <c r="Q571" s="36">
        <v>7</v>
      </c>
      <c r="R571" s="36"/>
      <c r="S571" s="36"/>
      <c r="T571" s="36">
        <v>3</v>
      </c>
      <c r="U571" s="36"/>
      <c r="V571" s="36">
        <f t="shared" si="233"/>
        <v>3</v>
      </c>
      <c r="W571" s="36"/>
      <c r="X571" s="36">
        <f t="shared" si="235"/>
        <v>3</v>
      </c>
      <c r="Y571" s="36">
        <f t="shared" si="236"/>
        <v>17</v>
      </c>
      <c r="Z571" s="36">
        <f t="shared" si="237"/>
        <v>28</v>
      </c>
      <c r="AA571" s="105">
        <f t="shared" si="238"/>
        <v>45</v>
      </c>
    </row>
    <row r="572" spans="3:27" s="89" customFormat="1" x14ac:dyDescent="0.4">
      <c r="C572" s="58">
        <v>13</v>
      </c>
      <c r="D572" s="6">
        <v>580449001</v>
      </c>
      <c r="E572" s="4" t="s">
        <v>33</v>
      </c>
      <c r="F572" s="6" t="s">
        <v>33</v>
      </c>
      <c r="G572" s="36">
        <v>25</v>
      </c>
      <c r="H572" s="36">
        <v>15</v>
      </c>
      <c r="I572" s="36">
        <f t="shared" si="224"/>
        <v>40</v>
      </c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>
        <v>3</v>
      </c>
      <c r="U572" s="36">
        <v>1</v>
      </c>
      <c r="V572" s="36">
        <f t="shared" si="233"/>
        <v>3</v>
      </c>
      <c r="W572" s="36">
        <f t="shared" si="234"/>
        <v>1</v>
      </c>
      <c r="X572" s="36">
        <f t="shared" si="235"/>
        <v>4</v>
      </c>
      <c r="Y572" s="36">
        <f t="shared" si="236"/>
        <v>22</v>
      </c>
      <c r="Z572" s="36">
        <f t="shared" si="237"/>
        <v>14</v>
      </c>
      <c r="AA572" s="105">
        <f t="shared" si="238"/>
        <v>36</v>
      </c>
    </row>
    <row r="573" spans="3:27" s="89" customFormat="1" x14ac:dyDescent="0.4">
      <c r="C573" s="58">
        <v>14</v>
      </c>
      <c r="D573" s="6">
        <v>580449002</v>
      </c>
      <c r="E573" s="4" t="s">
        <v>33</v>
      </c>
      <c r="F573" s="6" t="s">
        <v>33</v>
      </c>
      <c r="G573" s="36">
        <v>27</v>
      </c>
      <c r="H573" s="36">
        <v>13</v>
      </c>
      <c r="I573" s="36">
        <f t="shared" si="224"/>
        <v>40</v>
      </c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>
        <v>5</v>
      </c>
      <c r="U573" s="36">
        <v>2</v>
      </c>
      <c r="V573" s="36">
        <f t="shared" si="233"/>
        <v>5</v>
      </c>
      <c r="W573" s="36">
        <f t="shared" si="234"/>
        <v>2</v>
      </c>
      <c r="X573" s="36">
        <f t="shared" si="235"/>
        <v>7</v>
      </c>
      <c r="Y573" s="36">
        <f t="shared" si="236"/>
        <v>22</v>
      </c>
      <c r="Z573" s="36">
        <f t="shared" si="237"/>
        <v>11</v>
      </c>
      <c r="AA573" s="105">
        <f t="shared" si="238"/>
        <v>33</v>
      </c>
    </row>
    <row r="574" spans="3:27" s="89" customFormat="1" x14ac:dyDescent="0.4">
      <c r="C574" s="58">
        <v>15</v>
      </c>
      <c r="D574" s="6">
        <v>580445701</v>
      </c>
      <c r="E574" s="4" t="s">
        <v>36</v>
      </c>
      <c r="F574" s="6" t="s">
        <v>36</v>
      </c>
      <c r="G574" s="36">
        <v>15</v>
      </c>
      <c r="H574" s="36">
        <v>9</v>
      </c>
      <c r="I574" s="36">
        <f t="shared" si="224"/>
        <v>24</v>
      </c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>
        <v>3</v>
      </c>
      <c r="U574" s="36"/>
      <c r="V574" s="36">
        <f t="shared" si="233"/>
        <v>3</v>
      </c>
      <c r="W574" s="36"/>
      <c r="X574" s="36">
        <f t="shared" si="235"/>
        <v>3</v>
      </c>
      <c r="Y574" s="36">
        <f t="shared" si="236"/>
        <v>12</v>
      </c>
      <c r="Z574" s="36">
        <f t="shared" si="237"/>
        <v>9</v>
      </c>
      <c r="AA574" s="105">
        <f t="shared" si="238"/>
        <v>21</v>
      </c>
    </row>
    <row r="575" spans="3:27" s="89" customFormat="1" x14ac:dyDescent="0.4">
      <c r="C575" s="58">
        <v>16</v>
      </c>
      <c r="D575" s="6">
        <v>580445711</v>
      </c>
      <c r="E575" s="4" t="s">
        <v>144</v>
      </c>
      <c r="F575" s="6" t="s">
        <v>36</v>
      </c>
      <c r="G575" s="36">
        <v>10</v>
      </c>
      <c r="H575" s="36">
        <v>11</v>
      </c>
      <c r="I575" s="36">
        <f t="shared" si="224"/>
        <v>21</v>
      </c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>
        <v>3</v>
      </c>
      <c r="U575" s="36">
        <v>1</v>
      </c>
      <c r="V575" s="36">
        <f t="shared" si="233"/>
        <v>3</v>
      </c>
      <c r="W575" s="36">
        <f t="shared" si="234"/>
        <v>1</v>
      </c>
      <c r="X575" s="36">
        <f t="shared" si="235"/>
        <v>4</v>
      </c>
      <c r="Y575" s="36">
        <f t="shared" si="236"/>
        <v>7</v>
      </c>
      <c r="Z575" s="36">
        <f t="shared" si="237"/>
        <v>10</v>
      </c>
      <c r="AA575" s="105">
        <f t="shared" si="238"/>
        <v>17</v>
      </c>
    </row>
    <row r="576" spans="3:27" s="89" customFormat="1" x14ac:dyDescent="0.4">
      <c r="C576" s="58">
        <v>17</v>
      </c>
      <c r="D576" s="6">
        <v>580446101</v>
      </c>
      <c r="E576" s="4" t="s">
        <v>34</v>
      </c>
      <c r="F576" s="6" t="s">
        <v>34</v>
      </c>
      <c r="G576" s="36">
        <v>9</v>
      </c>
      <c r="H576" s="36">
        <v>33</v>
      </c>
      <c r="I576" s="36">
        <f t="shared" si="224"/>
        <v>42</v>
      </c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>
        <v>2</v>
      </c>
      <c r="V576" s="36"/>
      <c r="W576" s="36">
        <f t="shared" si="234"/>
        <v>2</v>
      </c>
      <c r="X576" s="36">
        <f t="shared" si="235"/>
        <v>2</v>
      </c>
      <c r="Y576" s="36">
        <f t="shared" si="236"/>
        <v>9</v>
      </c>
      <c r="Z576" s="36">
        <f t="shared" si="237"/>
        <v>31</v>
      </c>
      <c r="AA576" s="105">
        <f t="shared" si="238"/>
        <v>40</v>
      </c>
    </row>
    <row r="577" spans="3:28" s="89" customFormat="1" x14ac:dyDescent="0.4">
      <c r="C577" s="58">
        <v>18</v>
      </c>
      <c r="D577" s="6">
        <v>580446102</v>
      </c>
      <c r="E577" s="4" t="s">
        <v>34</v>
      </c>
      <c r="F577" s="6" t="s">
        <v>34</v>
      </c>
      <c r="G577" s="36">
        <v>16</v>
      </c>
      <c r="H577" s="36">
        <v>23</v>
      </c>
      <c r="I577" s="36">
        <f t="shared" si="224"/>
        <v>39</v>
      </c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>
        <v>3</v>
      </c>
      <c r="U577" s="36">
        <v>2</v>
      </c>
      <c r="V577" s="36">
        <f t="shared" si="233"/>
        <v>3</v>
      </c>
      <c r="W577" s="36">
        <f t="shared" si="234"/>
        <v>2</v>
      </c>
      <c r="X577" s="36">
        <f t="shared" si="235"/>
        <v>5</v>
      </c>
      <c r="Y577" s="36">
        <f t="shared" si="236"/>
        <v>13</v>
      </c>
      <c r="Z577" s="36">
        <f t="shared" si="237"/>
        <v>21</v>
      </c>
      <c r="AA577" s="105">
        <f t="shared" si="238"/>
        <v>34</v>
      </c>
    </row>
    <row r="578" spans="3:28" s="89" customFormat="1" x14ac:dyDescent="0.4">
      <c r="C578" s="71">
        <v>19</v>
      </c>
      <c r="D578" s="7">
        <v>580446103</v>
      </c>
      <c r="E578" s="72" t="s">
        <v>34</v>
      </c>
      <c r="F578" s="7" t="s">
        <v>34</v>
      </c>
      <c r="G578" s="41">
        <v>13</v>
      </c>
      <c r="H578" s="41">
        <v>29</v>
      </c>
      <c r="I578" s="41">
        <f t="shared" si="224"/>
        <v>42</v>
      </c>
      <c r="J578" s="41"/>
      <c r="K578" s="41"/>
      <c r="L578" s="41"/>
      <c r="M578" s="41">
        <v>1</v>
      </c>
      <c r="N578" s="41"/>
      <c r="O578" s="41"/>
      <c r="P578" s="41"/>
      <c r="Q578" s="41">
        <v>2</v>
      </c>
      <c r="R578" s="41"/>
      <c r="S578" s="41"/>
      <c r="T578" s="41"/>
      <c r="U578" s="41"/>
      <c r="V578" s="41"/>
      <c r="W578" s="41">
        <f t="shared" si="234"/>
        <v>1</v>
      </c>
      <c r="X578" s="41">
        <f t="shared" si="235"/>
        <v>1</v>
      </c>
      <c r="Y578" s="41">
        <f t="shared" si="236"/>
        <v>13</v>
      </c>
      <c r="Z578" s="41">
        <f t="shared" si="237"/>
        <v>30</v>
      </c>
      <c r="AA578" s="110">
        <f t="shared" si="238"/>
        <v>43</v>
      </c>
    </row>
    <row r="579" spans="3:28" s="89" customFormat="1" x14ac:dyDescent="0.4">
      <c r="C579" s="125"/>
      <c r="D579" s="100"/>
      <c r="E579" s="80" t="s">
        <v>17</v>
      </c>
      <c r="F579" s="69"/>
      <c r="G579" s="34">
        <f>SUM(G560:G578)</f>
        <v>265</v>
      </c>
      <c r="H579" s="34">
        <f t="shared" ref="H579:X579" si="239">SUM(H560:H578)</f>
        <v>423</v>
      </c>
      <c r="I579" s="34">
        <f t="shared" si="239"/>
        <v>688</v>
      </c>
      <c r="J579" s="34"/>
      <c r="K579" s="34"/>
      <c r="L579" s="34">
        <f t="shared" si="239"/>
        <v>2</v>
      </c>
      <c r="M579" s="34">
        <f t="shared" si="239"/>
        <v>2</v>
      </c>
      <c r="N579" s="34">
        <f t="shared" si="239"/>
        <v>3</v>
      </c>
      <c r="O579" s="34"/>
      <c r="P579" s="34">
        <f t="shared" si="239"/>
        <v>5</v>
      </c>
      <c r="Q579" s="34">
        <f t="shared" si="239"/>
        <v>13</v>
      </c>
      <c r="R579" s="34"/>
      <c r="S579" s="34"/>
      <c r="T579" s="34">
        <f t="shared" si="239"/>
        <v>43</v>
      </c>
      <c r="U579" s="34">
        <f t="shared" si="239"/>
        <v>26</v>
      </c>
      <c r="V579" s="34">
        <f t="shared" si="239"/>
        <v>48</v>
      </c>
      <c r="W579" s="34">
        <f t="shared" si="239"/>
        <v>28</v>
      </c>
      <c r="X579" s="34">
        <f t="shared" si="239"/>
        <v>76</v>
      </c>
      <c r="Y579" s="34">
        <f t="shared" si="236"/>
        <v>222</v>
      </c>
      <c r="Z579" s="34">
        <f t="shared" si="237"/>
        <v>408</v>
      </c>
      <c r="AA579" s="109">
        <f t="shared" si="238"/>
        <v>630</v>
      </c>
    </row>
    <row r="580" spans="3:28" s="89" customFormat="1" x14ac:dyDescent="0.4">
      <c r="C580" s="73"/>
      <c r="D580" s="67"/>
      <c r="E580" s="68" t="s">
        <v>203</v>
      </c>
      <c r="F580" s="67"/>
      <c r="G580" s="44">
        <f>SUM(G579)</f>
        <v>265</v>
      </c>
      <c r="H580" s="44">
        <f t="shared" ref="H580:X580" si="240">SUM(H579)</f>
        <v>423</v>
      </c>
      <c r="I580" s="44">
        <f t="shared" si="240"/>
        <v>688</v>
      </c>
      <c r="J580" s="44"/>
      <c r="K580" s="44"/>
      <c r="L580" s="44">
        <f t="shared" si="240"/>
        <v>2</v>
      </c>
      <c r="M580" s="44">
        <f t="shared" si="240"/>
        <v>2</v>
      </c>
      <c r="N580" s="44">
        <f t="shared" si="240"/>
        <v>3</v>
      </c>
      <c r="O580" s="44"/>
      <c r="P580" s="44">
        <f t="shared" si="240"/>
        <v>5</v>
      </c>
      <c r="Q580" s="44">
        <f t="shared" si="240"/>
        <v>13</v>
      </c>
      <c r="R580" s="44"/>
      <c r="S580" s="44"/>
      <c r="T580" s="44">
        <f t="shared" si="240"/>
        <v>43</v>
      </c>
      <c r="U580" s="44">
        <f t="shared" si="240"/>
        <v>26</v>
      </c>
      <c r="V580" s="44">
        <f t="shared" si="240"/>
        <v>48</v>
      </c>
      <c r="W580" s="44">
        <f t="shared" si="240"/>
        <v>28</v>
      </c>
      <c r="X580" s="44">
        <f t="shared" si="240"/>
        <v>76</v>
      </c>
      <c r="Y580" s="44">
        <f t="shared" si="236"/>
        <v>222</v>
      </c>
      <c r="Z580" s="44">
        <f t="shared" si="237"/>
        <v>408</v>
      </c>
      <c r="AA580" s="111">
        <f t="shared" si="238"/>
        <v>630</v>
      </c>
    </row>
    <row r="581" spans="3:28" s="89" customFormat="1" x14ac:dyDescent="0.4">
      <c r="C581" s="149"/>
      <c r="D581" s="102"/>
      <c r="E581" s="102"/>
      <c r="F581" s="102"/>
      <c r="G581" s="102"/>
      <c r="H581" s="102"/>
      <c r="I581" s="102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</row>
    <row r="582" spans="3:28" s="89" customFormat="1" x14ac:dyDescent="0.4">
      <c r="C582" s="150"/>
      <c r="D582" s="95"/>
      <c r="E582" s="95"/>
      <c r="F582" s="95"/>
      <c r="G582" s="95"/>
      <c r="H582" s="95"/>
      <c r="I582" s="95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</row>
    <row r="583" spans="3:28" x14ac:dyDescent="0.4">
      <c r="C583" s="255" t="s">
        <v>199</v>
      </c>
      <c r="D583" s="255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  <c r="Z583" s="255"/>
      <c r="AA583" s="255"/>
      <c r="AB583" s="18"/>
    </row>
    <row r="584" spans="3:28" x14ac:dyDescent="0.4">
      <c r="C584" s="267" t="s">
        <v>32</v>
      </c>
      <c r="D584" s="267"/>
      <c r="E584" s="267"/>
      <c r="F584" s="267"/>
      <c r="G584" s="267"/>
      <c r="H584" s="267"/>
      <c r="I584" s="267"/>
      <c r="J584" s="267"/>
      <c r="K584" s="267"/>
      <c r="L584" s="267"/>
      <c r="M584" s="267"/>
      <c r="N584" s="267"/>
      <c r="O584" s="267"/>
      <c r="P584" s="267"/>
      <c r="Q584" s="267"/>
      <c r="R584" s="267"/>
      <c r="S584" s="267"/>
      <c r="T584" s="267"/>
      <c r="U584" s="267"/>
      <c r="V584" s="267"/>
      <c r="W584" s="267"/>
      <c r="X584" s="267"/>
      <c r="Y584" s="267"/>
      <c r="Z584" s="267"/>
      <c r="AA584" s="267"/>
      <c r="AB584" s="19"/>
    </row>
    <row r="585" spans="3:28" x14ac:dyDescent="0.4">
      <c r="C585" s="264" t="s">
        <v>1</v>
      </c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6"/>
    </row>
    <row r="586" spans="3:28" x14ac:dyDescent="0.4">
      <c r="C586" s="251" t="s">
        <v>3</v>
      </c>
      <c r="D586" s="257" t="s">
        <v>4</v>
      </c>
      <c r="E586" s="251" t="s">
        <v>5</v>
      </c>
      <c r="F586" s="251" t="s">
        <v>6</v>
      </c>
      <c r="G586" s="258" t="s">
        <v>7</v>
      </c>
      <c r="H586" s="259"/>
      <c r="I586" s="260"/>
      <c r="J586" s="264" t="s">
        <v>8</v>
      </c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6"/>
      <c r="Y586" s="258" t="s">
        <v>9</v>
      </c>
      <c r="Z586" s="259"/>
      <c r="AA586" s="260"/>
    </row>
    <row r="587" spans="3:28" x14ac:dyDescent="0.4">
      <c r="C587" s="251"/>
      <c r="D587" s="257"/>
      <c r="E587" s="251"/>
      <c r="F587" s="251"/>
      <c r="G587" s="261"/>
      <c r="H587" s="262"/>
      <c r="I587" s="263"/>
      <c r="J587" s="251" t="s">
        <v>13</v>
      </c>
      <c r="K587" s="251"/>
      <c r="L587" s="251" t="s">
        <v>14</v>
      </c>
      <c r="M587" s="251"/>
      <c r="N587" s="251" t="s">
        <v>174</v>
      </c>
      <c r="O587" s="251"/>
      <c r="P587" s="251" t="s">
        <v>175</v>
      </c>
      <c r="Q587" s="251"/>
      <c r="R587" s="251" t="s">
        <v>94</v>
      </c>
      <c r="S587" s="251"/>
      <c r="T587" s="251" t="s">
        <v>95</v>
      </c>
      <c r="U587" s="251"/>
      <c r="V587" s="252" t="s">
        <v>12</v>
      </c>
      <c r="W587" s="253"/>
      <c r="X587" s="254"/>
      <c r="Y587" s="261"/>
      <c r="Z587" s="262"/>
      <c r="AA587" s="263"/>
    </row>
    <row r="588" spans="3:28" x14ac:dyDescent="0.4">
      <c r="C588" s="251"/>
      <c r="D588" s="257"/>
      <c r="E588" s="251"/>
      <c r="F588" s="251"/>
      <c r="G588" s="136" t="s">
        <v>10</v>
      </c>
      <c r="H588" s="136" t="s">
        <v>11</v>
      </c>
      <c r="I588" s="136" t="s">
        <v>12</v>
      </c>
      <c r="J588" s="136" t="s">
        <v>10</v>
      </c>
      <c r="K588" s="136" t="s">
        <v>11</v>
      </c>
      <c r="L588" s="136" t="s">
        <v>10</v>
      </c>
      <c r="M588" s="136" t="s">
        <v>11</v>
      </c>
      <c r="N588" s="136" t="s">
        <v>10</v>
      </c>
      <c r="O588" s="136" t="s">
        <v>11</v>
      </c>
      <c r="P588" s="136" t="s">
        <v>10</v>
      </c>
      <c r="Q588" s="136" t="s">
        <v>11</v>
      </c>
      <c r="R588" s="136" t="s">
        <v>10</v>
      </c>
      <c r="S588" s="136" t="s">
        <v>11</v>
      </c>
      <c r="T588" s="136" t="s">
        <v>10</v>
      </c>
      <c r="U588" s="136" t="s">
        <v>11</v>
      </c>
      <c r="V588" s="136" t="s">
        <v>10</v>
      </c>
      <c r="W588" s="136" t="s">
        <v>11</v>
      </c>
      <c r="X588" s="136" t="s">
        <v>12</v>
      </c>
      <c r="Y588" s="136" t="s">
        <v>10</v>
      </c>
      <c r="Z588" s="136" t="s">
        <v>11</v>
      </c>
      <c r="AA588" s="136" t="s">
        <v>12</v>
      </c>
      <c r="AB588" s="137"/>
    </row>
    <row r="589" spans="3:28" x14ac:dyDescent="0.4">
      <c r="C589" s="58"/>
      <c r="D589" s="147" t="s">
        <v>15</v>
      </c>
      <c r="E589" s="147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20"/>
      <c r="Z589" s="20"/>
      <c r="AA589" s="104"/>
    </row>
    <row r="590" spans="3:28" x14ac:dyDescent="0.4">
      <c r="C590" s="58"/>
      <c r="D590" s="147" t="s">
        <v>149</v>
      </c>
      <c r="E590" s="147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20"/>
      <c r="Z590" s="20"/>
      <c r="AA590" s="104"/>
    </row>
    <row r="591" spans="3:28" x14ac:dyDescent="0.4">
      <c r="C591" s="58">
        <v>20</v>
      </c>
      <c r="D591" s="6">
        <v>570440101</v>
      </c>
      <c r="E591" s="82" t="s">
        <v>154</v>
      </c>
      <c r="F591" s="6" t="s">
        <v>19</v>
      </c>
      <c r="G591" s="36">
        <v>9</v>
      </c>
      <c r="H591" s="36">
        <v>26</v>
      </c>
      <c r="I591" s="36">
        <f>SUM(G591:H591)</f>
        <v>35</v>
      </c>
      <c r="J591" s="36"/>
      <c r="K591" s="36"/>
      <c r="L591" s="36"/>
      <c r="M591" s="36"/>
      <c r="N591" s="36"/>
      <c r="O591" s="36"/>
      <c r="P591" s="36"/>
      <c r="Q591" s="36">
        <v>2</v>
      </c>
      <c r="R591" s="36"/>
      <c r="S591" s="36"/>
      <c r="T591" s="36">
        <v>3</v>
      </c>
      <c r="U591" s="36">
        <v>8</v>
      </c>
      <c r="V591" s="36">
        <f t="shared" ref="V591:V594" si="241">SUM(J591,L591,N591,R591,T591)</f>
        <v>3</v>
      </c>
      <c r="W591" s="36">
        <f t="shared" ref="W591:W594" si="242">SUM(K591,M591,O591,S591,U591)</f>
        <v>8</v>
      </c>
      <c r="X591" s="36">
        <f t="shared" ref="X591:X594" si="243">SUM(V591,W591)</f>
        <v>11</v>
      </c>
      <c r="Y591" s="20">
        <f t="shared" ref="Y591:Y603" si="244">G591+P591-V591</f>
        <v>6</v>
      </c>
      <c r="Z591" s="20">
        <f t="shared" ref="Z591:Z603" si="245">H591+Q591-W591</f>
        <v>20</v>
      </c>
      <c r="AA591" s="104">
        <f t="shared" ref="AA591:AA603" si="246">SUM(Y591:Z591)</f>
        <v>26</v>
      </c>
    </row>
    <row r="592" spans="3:28" x14ac:dyDescent="0.4">
      <c r="C592" s="58">
        <v>21</v>
      </c>
      <c r="D592" s="6">
        <v>570440201</v>
      </c>
      <c r="E592" s="82" t="s">
        <v>153</v>
      </c>
      <c r="F592" s="6" t="s">
        <v>19</v>
      </c>
      <c r="G592" s="36">
        <v>9</v>
      </c>
      <c r="H592" s="36">
        <v>32</v>
      </c>
      <c r="I592" s="36">
        <f t="shared" ref="I592:I606" si="247">SUM(G592:H592)</f>
        <v>41</v>
      </c>
      <c r="J592" s="36"/>
      <c r="K592" s="36"/>
      <c r="L592" s="36"/>
      <c r="M592" s="36"/>
      <c r="N592" s="36"/>
      <c r="O592" s="36"/>
      <c r="P592" s="36"/>
      <c r="Q592" s="36"/>
      <c r="R592" s="36">
        <v>1</v>
      </c>
      <c r="S592" s="36">
        <v>1</v>
      </c>
      <c r="T592" s="36">
        <v>2</v>
      </c>
      <c r="U592" s="36">
        <v>6</v>
      </c>
      <c r="V592" s="36">
        <f t="shared" si="241"/>
        <v>3</v>
      </c>
      <c r="W592" s="36">
        <f t="shared" si="242"/>
        <v>7</v>
      </c>
      <c r="X592" s="36">
        <f t="shared" si="243"/>
        <v>10</v>
      </c>
      <c r="Y592" s="20">
        <f t="shared" si="244"/>
        <v>6</v>
      </c>
      <c r="Z592" s="20">
        <f t="shared" si="245"/>
        <v>25</v>
      </c>
      <c r="AA592" s="104">
        <f t="shared" si="246"/>
        <v>31</v>
      </c>
    </row>
    <row r="593" spans="3:27" x14ac:dyDescent="0.4">
      <c r="C593" s="58">
        <v>22</v>
      </c>
      <c r="D593" s="6">
        <v>570440202</v>
      </c>
      <c r="E593" s="82" t="s">
        <v>153</v>
      </c>
      <c r="F593" s="6" t="s">
        <v>19</v>
      </c>
      <c r="G593" s="36">
        <v>11</v>
      </c>
      <c r="H593" s="36">
        <v>26</v>
      </c>
      <c r="I593" s="36">
        <f t="shared" si="247"/>
        <v>37</v>
      </c>
      <c r="J593" s="36"/>
      <c r="K593" s="36"/>
      <c r="L593" s="36"/>
      <c r="M593" s="36"/>
      <c r="N593" s="36"/>
      <c r="O593" s="36">
        <v>2</v>
      </c>
      <c r="P593" s="36"/>
      <c r="Q593" s="36">
        <v>3</v>
      </c>
      <c r="R593" s="36">
        <v>3</v>
      </c>
      <c r="S593" s="36">
        <v>1</v>
      </c>
      <c r="T593" s="36">
        <v>2</v>
      </c>
      <c r="U593" s="36">
        <v>9</v>
      </c>
      <c r="V593" s="36">
        <f t="shared" si="241"/>
        <v>5</v>
      </c>
      <c r="W593" s="36">
        <f t="shared" si="242"/>
        <v>12</v>
      </c>
      <c r="X593" s="36">
        <f t="shared" si="243"/>
        <v>17</v>
      </c>
      <c r="Y593" s="20">
        <f t="shared" si="244"/>
        <v>6</v>
      </c>
      <c r="Z593" s="20">
        <f t="shared" si="245"/>
        <v>17</v>
      </c>
      <c r="AA593" s="104">
        <f t="shared" si="246"/>
        <v>23</v>
      </c>
    </row>
    <row r="594" spans="3:27" x14ac:dyDescent="0.4">
      <c r="C594" s="58">
        <v>23</v>
      </c>
      <c r="D594" s="6">
        <v>570441801</v>
      </c>
      <c r="E594" s="82" t="s">
        <v>226</v>
      </c>
      <c r="F594" s="6" t="s">
        <v>19</v>
      </c>
      <c r="G594" s="36">
        <v>10</v>
      </c>
      <c r="H594" s="36">
        <v>16</v>
      </c>
      <c r="I594" s="36">
        <f t="shared" si="247"/>
        <v>26</v>
      </c>
      <c r="J594" s="36"/>
      <c r="K594" s="36"/>
      <c r="L594" s="36"/>
      <c r="M594" s="36"/>
      <c r="N594" s="36"/>
      <c r="O594" s="36"/>
      <c r="P594" s="36">
        <v>2</v>
      </c>
      <c r="Q594" s="36"/>
      <c r="R594" s="36">
        <v>3</v>
      </c>
      <c r="S594" s="36">
        <v>3</v>
      </c>
      <c r="T594" s="36">
        <v>8</v>
      </c>
      <c r="U594" s="36">
        <v>5</v>
      </c>
      <c r="V594" s="36">
        <f t="shared" si="241"/>
        <v>11</v>
      </c>
      <c r="W594" s="36">
        <f t="shared" si="242"/>
        <v>8</v>
      </c>
      <c r="X594" s="36">
        <f t="shared" si="243"/>
        <v>19</v>
      </c>
      <c r="Y594" s="20">
        <f t="shared" si="244"/>
        <v>1</v>
      </c>
      <c r="Z594" s="20">
        <f t="shared" si="245"/>
        <v>8</v>
      </c>
      <c r="AA594" s="104">
        <f t="shared" si="246"/>
        <v>9</v>
      </c>
    </row>
    <row r="595" spans="3:27" x14ac:dyDescent="0.4">
      <c r="C595" s="58">
        <v>24</v>
      </c>
      <c r="D595" s="6">
        <v>570443511</v>
      </c>
      <c r="E595" s="82" t="s">
        <v>231</v>
      </c>
      <c r="F595" s="6" t="s">
        <v>19</v>
      </c>
      <c r="G595" s="36">
        <v>8</v>
      </c>
      <c r="H595" s="36">
        <v>4</v>
      </c>
      <c r="I595" s="36">
        <f t="shared" si="247"/>
        <v>12</v>
      </c>
      <c r="J595" s="36"/>
      <c r="K595" s="36"/>
      <c r="L595" s="36"/>
      <c r="M595" s="36"/>
      <c r="N595" s="36">
        <v>1</v>
      </c>
      <c r="O595" s="36"/>
      <c r="P595" s="36"/>
      <c r="Q595" s="36"/>
      <c r="R595" s="36"/>
      <c r="S595" s="36"/>
      <c r="T595" s="36">
        <v>3</v>
      </c>
      <c r="U595" s="36">
        <v>1</v>
      </c>
      <c r="V595" s="36">
        <f t="shared" ref="V595:V606" si="248">SUM(J595,L595,N595,R595,T595)</f>
        <v>4</v>
      </c>
      <c r="W595" s="36">
        <f t="shared" ref="W595:W606" si="249">SUM(K595,M595,O595,S595,U595)</f>
        <v>1</v>
      </c>
      <c r="X595" s="36">
        <f t="shared" ref="X595:X606" si="250">SUM(V595,W595)</f>
        <v>5</v>
      </c>
      <c r="Y595" s="20">
        <f t="shared" si="244"/>
        <v>4</v>
      </c>
      <c r="Z595" s="20">
        <f t="shared" si="245"/>
        <v>3</v>
      </c>
      <c r="AA595" s="104">
        <f t="shared" si="246"/>
        <v>7</v>
      </c>
    </row>
    <row r="596" spans="3:27" x14ac:dyDescent="0.4">
      <c r="C596" s="58">
        <v>25</v>
      </c>
      <c r="D596" s="6">
        <v>570443521</v>
      </c>
      <c r="E596" s="82" t="s">
        <v>227</v>
      </c>
      <c r="F596" s="6" t="s">
        <v>19</v>
      </c>
      <c r="G596" s="36">
        <v>21</v>
      </c>
      <c r="H596" s="36">
        <v>2</v>
      </c>
      <c r="I596" s="36">
        <f t="shared" si="247"/>
        <v>23</v>
      </c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>
        <v>10</v>
      </c>
      <c r="U596" s="36"/>
      <c r="V596" s="36">
        <f t="shared" si="248"/>
        <v>10</v>
      </c>
      <c r="W596" s="36"/>
      <c r="X596" s="36">
        <f t="shared" si="250"/>
        <v>10</v>
      </c>
      <c r="Y596" s="20">
        <f t="shared" si="244"/>
        <v>11</v>
      </c>
      <c r="Z596" s="20">
        <f t="shared" si="245"/>
        <v>2</v>
      </c>
      <c r="AA596" s="104">
        <f t="shared" si="246"/>
        <v>13</v>
      </c>
    </row>
    <row r="597" spans="3:27" x14ac:dyDescent="0.4">
      <c r="C597" s="58">
        <v>26</v>
      </c>
      <c r="D597" s="6">
        <v>570444201</v>
      </c>
      <c r="E597" s="82" t="s">
        <v>228</v>
      </c>
      <c r="F597" s="6" t="s">
        <v>19</v>
      </c>
      <c r="G597" s="36">
        <v>32</v>
      </c>
      <c r="H597" s="36">
        <v>14</v>
      </c>
      <c r="I597" s="36">
        <f t="shared" si="247"/>
        <v>46</v>
      </c>
      <c r="J597" s="36"/>
      <c r="K597" s="36"/>
      <c r="L597" s="36">
        <v>1</v>
      </c>
      <c r="M597" s="36"/>
      <c r="N597" s="36"/>
      <c r="O597" s="36"/>
      <c r="P597" s="36"/>
      <c r="Q597" s="36"/>
      <c r="R597" s="36"/>
      <c r="S597" s="36"/>
      <c r="T597" s="36">
        <v>9</v>
      </c>
      <c r="U597" s="36">
        <v>4</v>
      </c>
      <c r="V597" s="36">
        <f t="shared" si="248"/>
        <v>10</v>
      </c>
      <c r="W597" s="36">
        <f t="shared" si="249"/>
        <v>4</v>
      </c>
      <c r="X597" s="36">
        <f t="shared" si="250"/>
        <v>14</v>
      </c>
      <c r="Y597" s="20">
        <f t="shared" si="244"/>
        <v>22</v>
      </c>
      <c r="Z597" s="20">
        <f t="shared" si="245"/>
        <v>10</v>
      </c>
      <c r="AA597" s="104">
        <f t="shared" si="246"/>
        <v>32</v>
      </c>
    </row>
    <row r="598" spans="3:27" x14ac:dyDescent="0.4">
      <c r="C598" s="58">
        <v>27</v>
      </c>
      <c r="D598" s="6">
        <v>570444202</v>
      </c>
      <c r="E598" s="82" t="s">
        <v>228</v>
      </c>
      <c r="F598" s="6" t="s">
        <v>19</v>
      </c>
      <c r="G598" s="36">
        <v>20</v>
      </c>
      <c r="H598" s="36">
        <v>24</v>
      </c>
      <c r="I598" s="36">
        <f t="shared" si="247"/>
        <v>44</v>
      </c>
      <c r="J598" s="36"/>
      <c r="K598" s="36"/>
      <c r="L598" s="36"/>
      <c r="M598" s="36"/>
      <c r="N598" s="36"/>
      <c r="O598" s="36">
        <v>2</v>
      </c>
      <c r="P598" s="36">
        <v>3</v>
      </c>
      <c r="Q598" s="36">
        <v>5</v>
      </c>
      <c r="R598" s="36"/>
      <c r="S598" s="36">
        <v>1</v>
      </c>
      <c r="T598" s="36">
        <v>14</v>
      </c>
      <c r="U598" s="36">
        <v>1</v>
      </c>
      <c r="V598" s="36">
        <f t="shared" si="248"/>
        <v>14</v>
      </c>
      <c r="W598" s="36">
        <f t="shared" si="249"/>
        <v>4</v>
      </c>
      <c r="X598" s="36">
        <f t="shared" si="250"/>
        <v>18</v>
      </c>
      <c r="Y598" s="20">
        <f t="shared" si="244"/>
        <v>9</v>
      </c>
      <c r="Z598" s="20">
        <f t="shared" si="245"/>
        <v>25</v>
      </c>
      <c r="AA598" s="104">
        <f t="shared" si="246"/>
        <v>34</v>
      </c>
    </row>
    <row r="599" spans="3:27" x14ac:dyDescent="0.4">
      <c r="C599" s="58">
        <v>28</v>
      </c>
      <c r="D599" s="6">
        <v>570449901</v>
      </c>
      <c r="E599" s="82" t="s">
        <v>229</v>
      </c>
      <c r="F599" s="6" t="s">
        <v>19</v>
      </c>
      <c r="G599" s="36">
        <v>21</v>
      </c>
      <c r="H599" s="36">
        <v>24</v>
      </c>
      <c r="I599" s="36">
        <f t="shared" si="247"/>
        <v>45</v>
      </c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>
        <v>2</v>
      </c>
      <c r="U599" s="36">
        <v>1</v>
      </c>
      <c r="V599" s="36">
        <f t="shared" si="248"/>
        <v>2</v>
      </c>
      <c r="W599" s="36">
        <f t="shared" si="249"/>
        <v>1</v>
      </c>
      <c r="X599" s="36">
        <f t="shared" si="250"/>
        <v>3</v>
      </c>
      <c r="Y599" s="20">
        <f t="shared" si="244"/>
        <v>19</v>
      </c>
      <c r="Z599" s="20">
        <f t="shared" si="245"/>
        <v>23</v>
      </c>
      <c r="AA599" s="104">
        <f t="shared" si="246"/>
        <v>42</v>
      </c>
    </row>
    <row r="600" spans="3:27" x14ac:dyDescent="0.4">
      <c r="C600" s="58">
        <v>29</v>
      </c>
      <c r="D600" s="6">
        <v>570449902</v>
      </c>
      <c r="E600" s="82" t="s">
        <v>229</v>
      </c>
      <c r="F600" s="6" t="s">
        <v>19</v>
      </c>
      <c r="G600" s="36">
        <v>16</v>
      </c>
      <c r="H600" s="36">
        <v>29</v>
      </c>
      <c r="I600" s="36">
        <f t="shared" si="247"/>
        <v>45</v>
      </c>
      <c r="J600" s="36"/>
      <c r="K600" s="36"/>
      <c r="L600" s="36"/>
      <c r="M600" s="36"/>
      <c r="N600" s="36"/>
      <c r="O600" s="36"/>
      <c r="P600" s="36">
        <v>2</v>
      </c>
      <c r="Q600" s="36">
        <v>1</v>
      </c>
      <c r="R600" s="36"/>
      <c r="S600" s="36"/>
      <c r="T600" s="36">
        <v>3</v>
      </c>
      <c r="U600" s="36">
        <v>3</v>
      </c>
      <c r="V600" s="36">
        <f t="shared" si="248"/>
        <v>3</v>
      </c>
      <c r="W600" s="36">
        <f t="shared" si="249"/>
        <v>3</v>
      </c>
      <c r="X600" s="36">
        <f t="shared" si="250"/>
        <v>6</v>
      </c>
      <c r="Y600" s="20">
        <f t="shared" si="244"/>
        <v>15</v>
      </c>
      <c r="Z600" s="20">
        <f t="shared" si="245"/>
        <v>27</v>
      </c>
      <c r="AA600" s="104">
        <f t="shared" si="246"/>
        <v>42</v>
      </c>
    </row>
    <row r="601" spans="3:27" x14ac:dyDescent="0.4">
      <c r="C601" s="58">
        <v>30</v>
      </c>
      <c r="D601" s="6">
        <v>570445701</v>
      </c>
      <c r="E601" s="82" t="s">
        <v>237</v>
      </c>
      <c r="F601" s="6" t="s">
        <v>36</v>
      </c>
      <c r="G601" s="36">
        <v>10</v>
      </c>
      <c r="H601" s="36">
        <v>9</v>
      </c>
      <c r="I601" s="36">
        <f t="shared" si="247"/>
        <v>19</v>
      </c>
      <c r="J601" s="36"/>
      <c r="K601" s="36"/>
      <c r="L601" s="36"/>
      <c r="M601" s="36"/>
      <c r="N601" s="36"/>
      <c r="O601" s="36"/>
      <c r="P601" s="36">
        <v>1</v>
      </c>
      <c r="Q601" s="36"/>
      <c r="R601" s="36"/>
      <c r="S601" s="36"/>
      <c r="T601" s="36">
        <v>3</v>
      </c>
      <c r="U601" s="36">
        <v>4</v>
      </c>
      <c r="V601" s="36">
        <f t="shared" si="248"/>
        <v>3</v>
      </c>
      <c r="W601" s="36">
        <f t="shared" si="249"/>
        <v>4</v>
      </c>
      <c r="X601" s="36">
        <f t="shared" si="250"/>
        <v>7</v>
      </c>
      <c r="Y601" s="20">
        <f t="shared" si="244"/>
        <v>8</v>
      </c>
      <c r="Z601" s="20">
        <f t="shared" si="245"/>
        <v>5</v>
      </c>
      <c r="AA601" s="104">
        <f t="shared" si="246"/>
        <v>13</v>
      </c>
    </row>
    <row r="602" spans="3:27" x14ac:dyDescent="0.4">
      <c r="C602" s="58">
        <v>31</v>
      </c>
      <c r="D602" s="6">
        <v>570446101</v>
      </c>
      <c r="E602" s="82" t="s">
        <v>238</v>
      </c>
      <c r="F602" s="6" t="s">
        <v>34</v>
      </c>
      <c r="G602" s="36">
        <v>32</v>
      </c>
      <c r="H602" s="36">
        <v>19</v>
      </c>
      <c r="I602" s="36">
        <f t="shared" si="247"/>
        <v>51</v>
      </c>
      <c r="J602" s="36"/>
      <c r="K602" s="36"/>
      <c r="L602" s="36"/>
      <c r="M602" s="36"/>
      <c r="N602" s="36"/>
      <c r="O602" s="36"/>
      <c r="P602" s="36"/>
      <c r="Q602" s="36"/>
      <c r="R602" s="36"/>
      <c r="S602" s="36">
        <v>1</v>
      </c>
      <c r="T602" s="36">
        <v>11</v>
      </c>
      <c r="U602" s="36">
        <v>2</v>
      </c>
      <c r="V602" s="36">
        <f t="shared" si="248"/>
        <v>11</v>
      </c>
      <c r="W602" s="36">
        <f t="shared" si="249"/>
        <v>3</v>
      </c>
      <c r="X602" s="36">
        <f t="shared" si="250"/>
        <v>14</v>
      </c>
      <c r="Y602" s="20">
        <f t="shared" si="244"/>
        <v>21</v>
      </c>
      <c r="Z602" s="20">
        <f t="shared" si="245"/>
        <v>16</v>
      </c>
      <c r="AA602" s="104">
        <f t="shared" si="246"/>
        <v>37</v>
      </c>
    </row>
    <row r="603" spans="3:27" x14ac:dyDescent="0.4">
      <c r="C603" s="58">
        <v>32</v>
      </c>
      <c r="D603" s="6">
        <v>570446102</v>
      </c>
      <c r="E603" s="82" t="s">
        <v>111</v>
      </c>
      <c r="F603" s="6" t="s">
        <v>34</v>
      </c>
      <c r="G603" s="36">
        <v>27</v>
      </c>
      <c r="H603" s="36">
        <v>22</v>
      </c>
      <c r="I603" s="36">
        <f t="shared" si="247"/>
        <v>49</v>
      </c>
      <c r="J603" s="36"/>
      <c r="K603" s="36"/>
      <c r="L603" s="36"/>
      <c r="M603" s="36"/>
      <c r="N603" s="36"/>
      <c r="O603" s="36"/>
      <c r="P603" s="36">
        <v>1</v>
      </c>
      <c r="Q603" s="36">
        <v>2</v>
      </c>
      <c r="R603" s="36"/>
      <c r="S603" s="36"/>
      <c r="T603" s="36">
        <v>7</v>
      </c>
      <c r="U603" s="36">
        <v>3</v>
      </c>
      <c r="V603" s="36">
        <f t="shared" si="248"/>
        <v>7</v>
      </c>
      <c r="W603" s="36">
        <f t="shared" si="249"/>
        <v>3</v>
      </c>
      <c r="X603" s="36">
        <f t="shared" si="250"/>
        <v>10</v>
      </c>
      <c r="Y603" s="20">
        <f t="shared" si="244"/>
        <v>21</v>
      </c>
      <c r="Z603" s="20">
        <f t="shared" si="245"/>
        <v>21</v>
      </c>
      <c r="AA603" s="104">
        <f t="shared" si="246"/>
        <v>42</v>
      </c>
    </row>
    <row r="604" spans="3:27" x14ac:dyDescent="0.4">
      <c r="C604" s="58">
        <v>33</v>
      </c>
      <c r="D604" s="6">
        <v>570446103</v>
      </c>
      <c r="E604" s="82" t="s">
        <v>239</v>
      </c>
      <c r="F604" s="6" t="s">
        <v>34</v>
      </c>
      <c r="G604" s="36">
        <v>16</v>
      </c>
      <c r="H604" s="36">
        <v>18</v>
      </c>
      <c r="I604" s="36">
        <f t="shared" si="247"/>
        <v>34</v>
      </c>
      <c r="J604" s="36"/>
      <c r="K604" s="36"/>
      <c r="L604" s="36"/>
      <c r="M604" s="36"/>
      <c r="N604" s="36"/>
      <c r="O604" s="36"/>
      <c r="P604" s="36"/>
      <c r="Q604" s="36"/>
      <c r="R604" s="36">
        <v>1</v>
      </c>
      <c r="S604" s="36">
        <v>2</v>
      </c>
      <c r="T604" s="36">
        <v>3</v>
      </c>
      <c r="U604" s="36">
        <v>5</v>
      </c>
      <c r="V604" s="36">
        <f t="shared" si="248"/>
        <v>4</v>
      </c>
      <c r="W604" s="36">
        <f t="shared" si="249"/>
        <v>7</v>
      </c>
      <c r="X604" s="36">
        <f t="shared" si="250"/>
        <v>11</v>
      </c>
      <c r="Y604" s="20">
        <f t="shared" ref="Y604:Z606" si="251">G604+P604-V604</f>
        <v>12</v>
      </c>
      <c r="Z604" s="20">
        <f t="shared" si="251"/>
        <v>11</v>
      </c>
      <c r="AA604" s="104">
        <f>SUM(Y604:Z604)</f>
        <v>23</v>
      </c>
    </row>
    <row r="605" spans="3:27" x14ac:dyDescent="0.4">
      <c r="C605" s="58">
        <v>34</v>
      </c>
      <c r="D605" s="6">
        <v>570449001</v>
      </c>
      <c r="E605" s="82" t="s">
        <v>240</v>
      </c>
      <c r="F605" s="6" t="s">
        <v>33</v>
      </c>
      <c r="G605" s="36">
        <v>32</v>
      </c>
      <c r="H605" s="36">
        <v>19</v>
      </c>
      <c r="I605" s="36">
        <f t="shared" si="247"/>
        <v>51</v>
      </c>
      <c r="J605" s="36"/>
      <c r="K605" s="36"/>
      <c r="L605" s="36"/>
      <c r="M605" s="36"/>
      <c r="N605" s="36"/>
      <c r="O605" s="36"/>
      <c r="P605" s="36"/>
      <c r="Q605" s="36"/>
      <c r="R605" s="36">
        <v>1</v>
      </c>
      <c r="S605" s="36">
        <v>1</v>
      </c>
      <c r="T605" s="36">
        <v>8</v>
      </c>
      <c r="U605" s="36">
        <v>4</v>
      </c>
      <c r="V605" s="36">
        <f t="shared" si="248"/>
        <v>9</v>
      </c>
      <c r="W605" s="36">
        <f t="shared" si="249"/>
        <v>5</v>
      </c>
      <c r="X605" s="36">
        <f t="shared" si="250"/>
        <v>14</v>
      </c>
      <c r="Y605" s="20">
        <f t="shared" si="251"/>
        <v>23</v>
      </c>
      <c r="Z605" s="20">
        <f t="shared" si="251"/>
        <v>14</v>
      </c>
      <c r="AA605" s="104">
        <f>SUM(Y605:Z605)</f>
        <v>37</v>
      </c>
    </row>
    <row r="606" spans="3:27" x14ac:dyDescent="0.4">
      <c r="C606" s="58">
        <v>35</v>
      </c>
      <c r="D606" s="6">
        <v>570449002</v>
      </c>
      <c r="E606" s="85" t="s">
        <v>240</v>
      </c>
      <c r="F606" s="6" t="s">
        <v>33</v>
      </c>
      <c r="G606" s="41">
        <v>29</v>
      </c>
      <c r="H606" s="41">
        <v>22</v>
      </c>
      <c r="I606" s="41">
        <f t="shared" si="247"/>
        <v>51</v>
      </c>
      <c r="J606" s="41"/>
      <c r="K606" s="41"/>
      <c r="L606" s="41"/>
      <c r="M606" s="41"/>
      <c r="N606" s="41">
        <v>2</v>
      </c>
      <c r="O606" s="41"/>
      <c r="P606" s="41"/>
      <c r="Q606" s="41"/>
      <c r="R606" s="41">
        <v>3</v>
      </c>
      <c r="S606" s="41">
        <v>1</v>
      </c>
      <c r="T606" s="41">
        <v>7</v>
      </c>
      <c r="U606" s="41">
        <v>5</v>
      </c>
      <c r="V606" s="36">
        <f t="shared" si="248"/>
        <v>12</v>
      </c>
      <c r="W606" s="36">
        <f t="shared" si="249"/>
        <v>6</v>
      </c>
      <c r="X606" s="36">
        <f t="shared" si="250"/>
        <v>18</v>
      </c>
      <c r="Y606" s="39">
        <f t="shared" si="251"/>
        <v>17</v>
      </c>
      <c r="Z606" s="39">
        <f t="shared" si="251"/>
        <v>16</v>
      </c>
      <c r="AA606" s="108">
        <f>SUM(Y606:Z606)</f>
        <v>33</v>
      </c>
    </row>
    <row r="607" spans="3:27" x14ac:dyDescent="0.4">
      <c r="C607" s="79"/>
      <c r="D607" s="69"/>
      <c r="E607" s="80" t="s">
        <v>182</v>
      </c>
      <c r="F607" s="69"/>
      <c r="G607" s="34">
        <f>SUM(G591:G606)</f>
        <v>303</v>
      </c>
      <c r="H607" s="34">
        <f t="shared" ref="H607:AA607" si="252">SUM(H591:H606)</f>
        <v>306</v>
      </c>
      <c r="I607" s="34">
        <f t="shared" si="252"/>
        <v>609</v>
      </c>
      <c r="J607" s="34"/>
      <c r="K607" s="34"/>
      <c r="L607" s="34">
        <f t="shared" si="252"/>
        <v>1</v>
      </c>
      <c r="M607" s="34"/>
      <c r="N607" s="34">
        <f t="shared" si="252"/>
        <v>3</v>
      </c>
      <c r="O607" s="34">
        <f t="shared" si="252"/>
        <v>4</v>
      </c>
      <c r="P607" s="34">
        <f t="shared" si="252"/>
        <v>9</v>
      </c>
      <c r="Q607" s="34">
        <f t="shared" si="252"/>
        <v>13</v>
      </c>
      <c r="R607" s="34">
        <f t="shared" si="252"/>
        <v>12</v>
      </c>
      <c r="S607" s="34">
        <f t="shared" si="252"/>
        <v>11</v>
      </c>
      <c r="T607" s="34">
        <f t="shared" si="252"/>
        <v>95</v>
      </c>
      <c r="U607" s="34">
        <f t="shared" si="252"/>
        <v>61</v>
      </c>
      <c r="V607" s="34">
        <f t="shared" si="252"/>
        <v>111</v>
      </c>
      <c r="W607" s="34">
        <f t="shared" si="252"/>
        <v>76</v>
      </c>
      <c r="X607" s="34">
        <f t="shared" si="252"/>
        <v>187</v>
      </c>
      <c r="Y607" s="34">
        <f t="shared" si="252"/>
        <v>201</v>
      </c>
      <c r="Z607" s="34">
        <f t="shared" si="252"/>
        <v>243</v>
      </c>
      <c r="AA607" s="109">
        <f t="shared" si="252"/>
        <v>444</v>
      </c>
    </row>
    <row r="608" spans="3:27" x14ac:dyDescent="0.4">
      <c r="C608" s="102"/>
      <c r="D608" s="102"/>
      <c r="E608" s="102"/>
      <c r="F608" s="102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</row>
    <row r="609" spans="3:28" x14ac:dyDescent="0.4">
      <c r="C609" s="95"/>
      <c r="D609" s="95"/>
      <c r="E609" s="95"/>
      <c r="F609" s="95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</row>
    <row r="610" spans="3:28" x14ac:dyDescent="0.4">
      <c r="C610" s="95"/>
      <c r="D610" s="95"/>
      <c r="E610" s="95"/>
      <c r="F610" s="95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</row>
    <row r="611" spans="3:28" x14ac:dyDescent="0.4">
      <c r="C611" s="255" t="s">
        <v>199</v>
      </c>
      <c r="D611" s="255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  <c r="Z611" s="255"/>
      <c r="AA611" s="255"/>
      <c r="AB611" s="18"/>
    </row>
    <row r="612" spans="3:28" x14ac:dyDescent="0.4">
      <c r="C612" s="267" t="s">
        <v>32</v>
      </c>
      <c r="D612" s="267"/>
      <c r="E612" s="267"/>
      <c r="F612" s="267"/>
      <c r="G612" s="267"/>
      <c r="H612" s="267"/>
      <c r="I612" s="267"/>
      <c r="J612" s="267"/>
      <c r="K612" s="267"/>
      <c r="L612" s="267"/>
      <c r="M612" s="267"/>
      <c r="N612" s="267"/>
      <c r="O612" s="267"/>
      <c r="P612" s="267"/>
      <c r="Q612" s="267"/>
      <c r="R612" s="267"/>
      <c r="S612" s="267"/>
      <c r="T612" s="267"/>
      <c r="U612" s="267"/>
      <c r="V612" s="267"/>
      <c r="W612" s="267"/>
      <c r="X612" s="267"/>
      <c r="Y612" s="267"/>
      <c r="Z612" s="267"/>
      <c r="AA612" s="267"/>
      <c r="AB612" s="19"/>
    </row>
    <row r="613" spans="3:28" x14ac:dyDescent="0.4">
      <c r="C613" s="264" t="s">
        <v>1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6"/>
    </row>
    <row r="614" spans="3:28" x14ac:dyDescent="0.4">
      <c r="C614" s="251" t="s">
        <v>3</v>
      </c>
      <c r="D614" s="257" t="s">
        <v>4</v>
      </c>
      <c r="E614" s="251" t="s">
        <v>5</v>
      </c>
      <c r="F614" s="251" t="s">
        <v>6</v>
      </c>
      <c r="G614" s="258" t="s">
        <v>7</v>
      </c>
      <c r="H614" s="259"/>
      <c r="I614" s="260"/>
      <c r="J614" s="264" t="s">
        <v>8</v>
      </c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6"/>
      <c r="Y614" s="258" t="s">
        <v>9</v>
      </c>
      <c r="Z614" s="259"/>
      <c r="AA614" s="260"/>
    </row>
    <row r="615" spans="3:28" x14ac:dyDescent="0.4">
      <c r="C615" s="251"/>
      <c r="D615" s="257"/>
      <c r="E615" s="251"/>
      <c r="F615" s="251"/>
      <c r="G615" s="261"/>
      <c r="H615" s="262"/>
      <c r="I615" s="263"/>
      <c r="J615" s="251" t="s">
        <v>13</v>
      </c>
      <c r="K615" s="251"/>
      <c r="L615" s="251" t="s">
        <v>14</v>
      </c>
      <c r="M615" s="251"/>
      <c r="N615" s="251" t="s">
        <v>174</v>
      </c>
      <c r="O615" s="251"/>
      <c r="P615" s="251" t="s">
        <v>175</v>
      </c>
      <c r="Q615" s="251"/>
      <c r="R615" s="251" t="s">
        <v>94</v>
      </c>
      <c r="S615" s="251"/>
      <c r="T615" s="251" t="s">
        <v>95</v>
      </c>
      <c r="U615" s="251"/>
      <c r="V615" s="252" t="s">
        <v>12</v>
      </c>
      <c r="W615" s="253"/>
      <c r="X615" s="254"/>
      <c r="Y615" s="261"/>
      <c r="Z615" s="262"/>
      <c r="AA615" s="263"/>
    </row>
    <row r="616" spans="3:28" x14ac:dyDescent="0.4">
      <c r="C616" s="251"/>
      <c r="D616" s="257"/>
      <c r="E616" s="251"/>
      <c r="F616" s="251"/>
      <c r="G616" s="136" t="s">
        <v>10</v>
      </c>
      <c r="H616" s="136" t="s">
        <v>11</v>
      </c>
      <c r="I616" s="136" t="s">
        <v>12</v>
      </c>
      <c r="J616" s="136" t="s">
        <v>10</v>
      </c>
      <c r="K616" s="136" t="s">
        <v>11</v>
      </c>
      <c r="L616" s="136" t="s">
        <v>10</v>
      </c>
      <c r="M616" s="136" t="s">
        <v>11</v>
      </c>
      <c r="N616" s="136" t="s">
        <v>10</v>
      </c>
      <c r="O616" s="136" t="s">
        <v>11</v>
      </c>
      <c r="P616" s="136" t="s">
        <v>10</v>
      </c>
      <c r="Q616" s="136" t="s">
        <v>11</v>
      </c>
      <c r="R616" s="136" t="s">
        <v>10</v>
      </c>
      <c r="S616" s="136" t="s">
        <v>11</v>
      </c>
      <c r="T616" s="136" t="s">
        <v>10</v>
      </c>
      <c r="U616" s="136" t="s">
        <v>11</v>
      </c>
      <c r="V616" s="136" t="s">
        <v>10</v>
      </c>
      <c r="W616" s="136" t="s">
        <v>11</v>
      </c>
      <c r="X616" s="136" t="s">
        <v>12</v>
      </c>
      <c r="Y616" s="136" t="s">
        <v>10</v>
      </c>
      <c r="Z616" s="136" t="s">
        <v>11</v>
      </c>
      <c r="AA616" s="136" t="s">
        <v>12</v>
      </c>
      <c r="AB616" s="137"/>
    </row>
    <row r="617" spans="3:28" x14ac:dyDescent="0.4">
      <c r="C617" s="205"/>
      <c r="D617" s="206" t="s">
        <v>15</v>
      </c>
      <c r="E617" s="49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103"/>
    </row>
    <row r="618" spans="3:28" x14ac:dyDescent="0.4">
      <c r="C618" s="37"/>
      <c r="D618" s="195" t="s">
        <v>130</v>
      </c>
      <c r="E618" s="57"/>
      <c r="F618" s="39"/>
      <c r="G618" s="39"/>
      <c r="H618" s="39"/>
      <c r="I618" s="39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36"/>
      <c r="Z618" s="36"/>
      <c r="AA618" s="105"/>
    </row>
    <row r="619" spans="3:28" x14ac:dyDescent="0.4">
      <c r="C619" s="58">
        <v>36</v>
      </c>
      <c r="D619" s="6">
        <v>560440101</v>
      </c>
      <c r="E619" s="4" t="s">
        <v>154</v>
      </c>
      <c r="F619" s="6" t="s">
        <v>19</v>
      </c>
      <c r="G619" s="36">
        <v>1</v>
      </c>
      <c r="H619" s="36">
        <v>31</v>
      </c>
      <c r="I619" s="36">
        <f>SUM(G619:H619)</f>
        <v>32</v>
      </c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>
        <v>8</v>
      </c>
      <c r="V619" s="36"/>
      <c r="W619" s="36">
        <f t="shared" ref="W619" si="253">SUM(K619,M619,O619,S619,U619)</f>
        <v>8</v>
      </c>
      <c r="X619" s="36">
        <f t="shared" ref="X619" si="254">SUM(V619,W619)</f>
        <v>8</v>
      </c>
      <c r="Y619" s="20">
        <f>(G619+P619-V619)</f>
        <v>1</v>
      </c>
      <c r="Z619" s="20">
        <f>(H619+Q619-W619)</f>
        <v>23</v>
      </c>
      <c r="AA619" s="104">
        <f>SUM(Y619:Z619)</f>
        <v>24</v>
      </c>
    </row>
    <row r="620" spans="3:28" x14ac:dyDescent="0.4">
      <c r="C620" s="58">
        <v>37</v>
      </c>
      <c r="D620" s="6">
        <v>560440102</v>
      </c>
      <c r="E620" s="4" t="s">
        <v>230</v>
      </c>
      <c r="F620" s="6" t="s">
        <v>19</v>
      </c>
      <c r="G620" s="36">
        <v>7</v>
      </c>
      <c r="H620" s="36">
        <v>9</v>
      </c>
      <c r="I620" s="36">
        <f>SUM(G620:H620)</f>
        <v>16</v>
      </c>
      <c r="J620" s="36">
        <v>7</v>
      </c>
      <c r="K620" s="36">
        <v>8</v>
      </c>
      <c r="L620" s="36"/>
      <c r="M620" s="36"/>
      <c r="N620" s="36"/>
      <c r="O620" s="36"/>
      <c r="P620" s="36"/>
      <c r="Q620" s="36"/>
      <c r="R620" s="36"/>
      <c r="S620" s="36"/>
      <c r="T620" s="36"/>
      <c r="U620" s="36">
        <v>1</v>
      </c>
      <c r="V620" s="36">
        <f t="shared" ref="V620:V636" si="255">SUM(J620,L620,N620,R620,T620)</f>
        <v>7</v>
      </c>
      <c r="W620" s="36">
        <f t="shared" ref="W620:W636" si="256">SUM(K620,M620,O620,S620,U620)</f>
        <v>9</v>
      </c>
      <c r="X620" s="36">
        <f t="shared" ref="X620:X636" si="257">SUM(V620,W620)</f>
        <v>16</v>
      </c>
      <c r="Y620" s="20"/>
      <c r="Z620" s="20"/>
      <c r="AA620" s="104"/>
      <c r="AB620" s="137"/>
    </row>
    <row r="621" spans="3:28" x14ac:dyDescent="0.4">
      <c r="C621" s="58">
        <v>38</v>
      </c>
      <c r="D621" s="6">
        <v>560440201</v>
      </c>
      <c r="E621" s="4" t="s">
        <v>153</v>
      </c>
      <c r="F621" s="6" t="s">
        <v>19</v>
      </c>
      <c r="G621" s="36">
        <v>10</v>
      </c>
      <c r="H621" s="36">
        <v>48</v>
      </c>
      <c r="I621" s="36">
        <f t="shared" ref="I621:I636" si="258">SUM(G621:H621)</f>
        <v>58</v>
      </c>
      <c r="J621" s="36"/>
      <c r="K621" s="36"/>
      <c r="L621" s="36"/>
      <c r="M621" s="36">
        <v>1</v>
      </c>
      <c r="N621" s="36">
        <v>1</v>
      </c>
      <c r="O621" s="36">
        <v>4</v>
      </c>
      <c r="P621" s="36"/>
      <c r="Q621" s="36"/>
      <c r="R621" s="36"/>
      <c r="S621" s="36"/>
      <c r="T621" s="36">
        <v>1</v>
      </c>
      <c r="U621" s="36">
        <v>11</v>
      </c>
      <c r="V621" s="36">
        <f t="shared" si="255"/>
        <v>2</v>
      </c>
      <c r="W621" s="36">
        <f t="shared" si="256"/>
        <v>16</v>
      </c>
      <c r="X621" s="36">
        <f t="shared" si="257"/>
        <v>18</v>
      </c>
      <c r="Y621" s="20">
        <f t="shared" ref="Y621:Y636" si="259">(G621+P621-V621)</f>
        <v>8</v>
      </c>
      <c r="Z621" s="20">
        <f t="shared" ref="Z621:Z636" si="260">(H621+Q621-W621)</f>
        <v>32</v>
      </c>
      <c r="AA621" s="104">
        <f t="shared" ref="AA621:AA636" si="261">SUM(Y621:Z621)</f>
        <v>40</v>
      </c>
      <c r="AB621" s="138"/>
    </row>
    <row r="622" spans="3:28" x14ac:dyDescent="0.4">
      <c r="C622" s="58">
        <v>39</v>
      </c>
      <c r="D622" s="6">
        <v>560441801</v>
      </c>
      <c r="E622" s="4" t="s">
        <v>226</v>
      </c>
      <c r="F622" s="6" t="s">
        <v>19</v>
      </c>
      <c r="G622" s="36">
        <v>14</v>
      </c>
      <c r="H622" s="36">
        <v>26</v>
      </c>
      <c r="I622" s="36">
        <f t="shared" si="258"/>
        <v>40</v>
      </c>
      <c r="J622" s="36"/>
      <c r="K622" s="36"/>
      <c r="L622" s="36"/>
      <c r="M622" s="36"/>
      <c r="N622" s="36"/>
      <c r="O622" s="36"/>
      <c r="P622" s="36"/>
      <c r="Q622" s="36">
        <v>3</v>
      </c>
      <c r="R622" s="36"/>
      <c r="S622" s="36"/>
      <c r="T622" s="36">
        <v>6</v>
      </c>
      <c r="U622" s="36">
        <v>13</v>
      </c>
      <c r="V622" s="36">
        <f t="shared" si="255"/>
        <v>6</v>
      </c>
      <c r="W622" s="36">
        <f t="shared" si="256"/>
        <v>13</v>
      </c>
      <c r="X622" s="36">
        <f t="shared" si="257"/>
        <v>19</v>
      </c>
      <c r="Y622" s="20">
        <f t="shared" si="259"/>
        <v>8</v>
      </c>
      <c r="Z622" s="20">
        <f t="shared" si="260"/>
        <v>16</v>
      </c>
      <c r="AA622" s="104">
        <f t="shared" si="261"/>
        <v>24</v>
      </c>
    </row>
    <row r="623" spans="3:28" x14ac:dyDescent="0.4">
      <c r="C623" s="58">
        <v>40</v>
      </c>
      <c r="D623" s="6">
        <v>560443511</v>
      </c>
      <c r="E623" s="4" t="s">
        <v>231</v>
      </c>
      <c r="F623" s="6" t="s">
        <v>19</v>
      </c>
      <c r="G623" s="36">
        <v>7</v>
      </c>
      <c r="H623" s="36">
        <v>4</v>
      </c>
      <c r="I623" s="36">
        <f t="shared" si="258"/>
        <v>11</v>
      </c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>
        <v>1</v>
      </c>
      <c r="U623" s="36">
        <v>1</v>
      </c>
      <c r="V623" s="36">
        <f t="shared" si="255"/>
        <v>1</v>
      </c>
      <c r="W623" s="36">
        <f t="shared" si="256"/>
        <v>1</v>
      </c>
      <c r="X623" s="36">
        <f t="shared" si="257"/>
        <v>2</v>
      </c>
      <c r="Y623" s="20">
        <f t="shared" si="259"/>
        <v>6</v>
      </c>
      <c r="Z623" s="20">
        <f t="shared" si="260"/>
        <v>3</v>
      </c>
      <c r="AA623" s="104">
        <f t="shared" si="261"/>
        <v>9</v>
      </c>
    </row>
    <row r="624" spans="3:28" x14ac:dyDescent="0.4">
      <c r="C624" s="58">
        <v>41</v>
      </c>
      <c r="D624" s="6">
        <v>560443521</v>
      </c>
      <c r="E624" s="4" t="s">
        <v>227</v>
      </c>
      <c r="F624" s="6" t="s">
        <v>19</v>
      </c>
      <c r="G624" s="36">
        <v>12</v>
      </c>
      <c r="H624" s="36">
        <v>4</v>
      </c>
      <c r="I624" s="36">
        <f t="shared" si="258"/>
        <v>16</v>
      </c>
      <c r="J624" s="36"/>
      <c r="K624" s="36"/>
      <c r="L624" s="36"/>
      <c r="M624" s="36"/>
      <c r="N624" s="36"/>
      <c r="O624" s="36"/>
      <c r="P624" s="36"/>
      <c r="Q624" s="36"/>
      <c r="R624" s="36">
        <v>1</v>
      </c>
      <c r="S624" s="36"/>
      <c r="T624" s="36">
        <v>5</v>
      </c>
      <c r="U624" s="36">
        <v>1</v>
      </c>
      <c r="V624" s="36">
        <f t="shared" si="255"/>
        <v>6</v>
      </c>
      <c r="W624" s="36">
        <f t="shared" si="256"/>
        <v>1</v>
      </c>
      <c r="X624" s="36">
        <f t="shared" si="257"/>
        <v>7</v>
      </c>
      <c r="Y624" s="20">
        <f t="shared" si="259"/>
        <v>6</v>
      </c>
      <c r="Z624" s="20">
        <f t="shared" si="260"/>
        <v>3</v>
      </c>
      <c r="AA624" s="104">
        <f t="shared" si="261"/>
        <v>9</v>
      </c>
    </row>
    <row r="625" spans="3:28" x14ac:dyDescent="0.4">
      <c r="C625" s="58">
        <v>42</v>
      </c>
      <c r="D625" s="6">
        <v>560444201</v>
      </c>
      <c r="E625" s="4" t="s">
        <v>228</v>
      </c>
      <c r="F625" s="6" t="s">
        <v>19</v>
      </c>
      <c r="G625" s="36">
        <v>12</v>
      </c>
      <c r="H625" s="36">
        <v>34</v>
      </c>
      <c r="I625" s="36">
        <f t="shared" si="258"/>
        <v>46</v>
      </c>
      <c r="J625" s="36"/>
      <c r="K625" s="36"/>
      <c r="L625" s="36"/>
      <c r="M625" s="36">
        <v>2</v>
      </c>
      <c r="N625" s="36"/>
      <c r="O625" s="36"/>
      <c r="P625" s="36"/>
      <c r="Q625" s="36"/>
      <c r="R625" s="36"/>
      <c r="S625" s="36">
        <v>1</v>
      </c>
      <c r="T625" s="36">
        <v>2</v>
      </c>
      <c r="U625" s="36">
        <v>5</v>
      </c>
      <c r="V625" s="36">
        <f t="shared" si="255"/>
        <v>2</v>
      </c>
      <c r="W625" s="36">
        <f t="shared" si="256"/>
        <v>8</v>
      </c>
      <c r="X625" s="36">
        <f t="shared" si="257"/>
        <v>10</v>
      </c>
      <c r="Y625" s="20">
        <f t="shared" si="259"/>
        <v>10</v>
      </c>
      <c r="Z625" s="20">
        <f t="shared" si="260"/>
        <v>26</v>
      </c>
      <c r="AA625" s="104">
        <f t="shared" si="261"/>
        <v>36</v>
      </c>
    </row>
    <row r="626" spans="3:28" x14ac:dyDescent="0.4">
      <c r="C626" s="58">
        <v>43</v>
      </c>
      <c r="D626" s="6">
        <v>560444202</v>
      </c>
      <c r="E626" s="4" t="s">
        <v>228</v>
      </c>
      <c r="F626" s="6" t="s">
        <v>19</v>
      </c>
      <c r="G626" s="36">
        <v>24</v>
      </c>
      <c r="H626" s="36">
        <v>21</v>
      </c>
      <c r="I626" s="36">
        <f t="shared" si="258"/>
        <v>45</v>
      </c>
      <c r="J626" s="36"/>
      <c r="K626" s="36"/>
      <c r="L626" s="36">
        <v>2</v>
      </c>
      <c r="M626" s="36">
        <v>1</v>
      </c>
      <c r="N626" s="36"/>
      <c r="O626" s="36"/>
      <c r="P626" s="36"/>
      <c r="Q626" s="36">
        <v>1</v>
      </c>
      <c r="R626" s="36">
        <v>1</v>
      </c>
      <c r="S626" s="36">
        <v>1</v>
      </c>
      <c r="T626" s="36">
        <v>8</v>
      </c>
      <c r="U626" s="36">
        <v>4</v>
      </c>
      <c r="V626" s="36">
        <f t="shared" si="255"/>
        <v>11</v>
      </c>
      <c r="W626" s="36">
        <f t="shared" si="256"/>
        <v>6</v>
      </c>
      <c r="X626" s="36">
        <f t="shared" si="257"/>
        <v>17</v>
      </c>
      <c r="Y626" s="20">
        <f t="shared" si="259"/>
        <v>13</v>
      </c>
      <c r="Z626" s="20">
        <f t="shared" si="260"/>
        <v>16</v>
      </c>
      <c r="AA626" s="104">
        <f t="shared" si="261"/>
        <v>29</v>
      </c>
    </row>
    <row r="627" spans="3:28" x14ac:dyDescent="0.4">
      <c r="C627" s="58">
        <v>44</v>
      </c>
      <c r="D627" s="6">
        <v>560444301</v>
      </c>
      <c r="E627" s="4" t="s">
        <v>232</v>
      </c>
      <c r="F627" s="6" t="s">
        <v>19</v>
      </c>
      <c r="G627" s="36">
        <v>6</v>
      </c>
      <c r="H627" s="36">
        <v>16</v>
      </c>
      <c r="I627" s="36">
        <f t="shared" si="258"/>
        <v>22</v>
      </c>
      <c r="J627" s="36"/>
      <c r="K627" s="36"/>
      <c r="L627" s="36">
        <v>2</v>
      </c>
      <c r="M627" s="36"/>
      <c r="N627" s="36"/>
      <c r="O627" s="36"/>
      <c r="P627" s="36"/>
      <c r="Q627" s="36"/>
      <c r="R627" s="36">
        <v>1</v>
      </c>
      <c r="S627" s="36"/>
      <c r="T627" s="36">
        <v>3</v>
      </c>
      <c r="U627" s="36">
        <v>5</v>
      </c>
      <c r="V627" s="36">
        <f t="shared" si="255"/>
        <v>6</v>
      </c>
      <c r="W627" s="36">
        <f t="shared" si="256"/>
        <v>5</v>
      </c>
      <c r="X627" s="36">
        <f t="shared" si="257"/>
        <v>11</v>
      </c>
      <c r="Y627" s="20"/>
      <c r="Z627" s="20">
        <f t="shared" si="260"/>
        <v>11</v>
      </c>
      <c r="AA627" s="104">
        <f t="shared" si="261"/>
        <v>11</v>
      </c>
    </row>
    <row r="628" spans="3:28" x14ac:dyDescent="0.4">
      <c r="C628" s="58">
        <v>45</v>
      </c>
      <c r="D628" s="6">
        <v>560449901</v>
      </c>
      <c r="E628" s="4" t="s">
        <v>229</v>
      </c>
      <c r="F628" s="6" t="s">
        <v>19</v>
      </c>
      <c r="G628" s="36">
        <v>6</v>
      </c>
      <c r="H628" s="36">
        <v>33</v>
      </c>
      <c r="I628" s="36">
        <f>SUM(G628:H628)</f>
        <v>39</v>
      </c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>
        <v>2</v>
      </c>
      <c r="V628" s="36"/>
      <c r="W628" s="36">
        <f t="shared" si="256"/>
        <v>2</v>
      </c>
      <c r="X628" s="36">
        <f t="shared" si="257"/>
        <v>2</v>
      </c>
      <c r="Y628" s="20">
        <f t="shared" ref="Y628:Z631" si="262">(G628+P628-V628)</f>
        <v>6</v>
      </c>
      <c r="Z628" s="20">
        <f t="shared" si="262"/>
        <v>31</v>
      </c>
      <c r="AA628" s="104">
        <f>SUM(Y628:Z628)</f>
        <v>37</v>
      </c>
    </row>
    <row r="629" spans="3:28" x14ac:dyDescent="0.4">
      <c r="C629" s="58">
        <v>46</v>
      </c>
      <c r="D629" s="7">
        <v>560449902</v>
      </c>
      <c r="E629" s="72" t="s">
        <v>229</v>
      </c>
      <c r="F629" s="6" t="s">
        <v>19</v>
      </c>
      <c r="G629" s="41">
        <v>18</v>
      </c>
      <c r="H629" s="41">
        <v>21</v>
      </c>
      <c r="I629" s="41">
        <f>SUM(G629:H629)</f>
        <v>39</v>
      </c>
      <c r="J629" s="41"/>
      <c r="K629" s="41"/>
      <c r="L629" s="41"/>
      <c r="M629" s="41"/>
      <c r="N629" s="41"/>
      <c r="O629" s="41"/>
      <c r="P629" s="41">
        <v>4</v>
      </c>
      <c r="Q629" s="41"/>
      <c r="R629" s="41"/>
      <c r="S629" s="41"/>
      <c r="T629" s="41">
        <v>7</v>
      </c>
      <c r="U629" s="41">
        <v>3</v>
      </c>
      <c r="V629" s="36">
        <f t="shared" si="255"/>
        <v>7</v>
      </c>
      <c r="W629" s="36">
        <f t="shared" si="256"/>
        <v>3</v>
      </c>
      <c r="X629" s="36">
        <f t="shared" si="257"/>
        <v>10</v>
      </c>
      <c r="Y629" s="39">
        <f t="shared" si="262"/>
        <v>15</v>
      </c>
      <c r="Z629" s="39">
        <f t="shared" si="262"/>
        <v>18</v>
      </c>
      <c r="AA629" s="108">
        <f>SUM(Y629:Z629)</f>
        <v>33</v>
      </c>
    </row>
    <row r="630" spans="3:28" x14ac:dyDescent="0.4">
      <c r="C630" s="58">
        <v>47</v>
      </c>
      <c r="D630" s="6">
        <v>560449001</v>
      </c>
      <c r="E630" s="4" t="s">
        <v>240</v>
      </c>
      <c r="F630" s="6" t="s">
        <v>33</v>
      </c>
      <c r="G630" s="36">
        <v>24</v>
      </c>
      <c r="H630" s="36">
        <v>23</v>
      </c>
      <c r="I630" s="36">
        <f>SUM(G630:H630)</f>
        <v>47</v>
      </c>
      <c r="J630" s="36"/>
      <c r="K630" s="36"/>
      <c r="L630" s="36">
        <v>1</v>
      </c>
      <c r="M630" s="36"/>
      <c r="N630" s="36"/>
      <c r="O630" s="36"/>
      <c r="P630" s="36"/>
      <c r="Q630" s="36"/>
      <c r="R630" s="36">
        <v>1</v>
      </c>
      <c r="S630" s="36">
        <v>1</v>
      </c>
      <c r="T630" s="36">
        <v>2</v>
      </c>
      <c r="U630" s="36">
        <v>5</v>
      </c>
      <c r="V630" s="36">
        <f t="shared" si="255"/>
        <v>4</v>
      </c>
      <c r="W630" s="36">
        <f t="shared" si="256"/>
        <v>6</v>
      </c>
      <c r="X630" s="36">
        <f t="shared" si="257"/>
        <v>10</v>
      </c>
      <c r="Y630" s="36">
        <f t="shared" si="262"/>
        <v>20</v>
      </c>
      <c r="Z630" s="36">
        <f t="shared" si="262"/>
        <v>17</v>
      </c>
      <c r="AA630" s="105">
        <f>SUM(Y630:Z630)</f>
        <v>37</v>
      </c>
    </row>
    <row r="631" spans="3:28" x14ac:dyDescent="0.4">
      <c r="C631" s="58">
        <v>48</v>
      </c>
      <c r="D631" s="6">
        <v>560449002</v>
      </c>
      <c r="E631" s="4" t="s">
        <v>240</v>
      </c>
      <c r="F631" s="6" t="s">
        <v>33</v>
      </c>
      <c r="G631" s="36">
        <v>26</v>
      </c>
      <c r="H631" s="36">
        <v>24</v>
      </c>
      <c r="I631" s="36">
        <f>SUM(G631:H631)</f>
        <v>50</v>
      </c>
      <c r="J631" s="36"/>
      <c r="K631" s="36"/>
      <c r="L631" s="36">
        <v>1</v>
      </c>
      <c r="M631" s="36">
        <v>3</v>
      </c>
      <c r="N631" s="36"/>
      <c r="O631" s="36">
        <v>1</v>
      </c>
      <c r="P631" s="36"/>
      <c r="Q631" s="36"/>
      <c r="R631" s="36">
        <v>4</v>
      </c>
      <c r="S631" s="36">
        <v>2</v>
      </c>
      <c r="T631" s="36">
        <v>16</v>
      </c>
      <c r="U631" s="36">
        <v>6</v>
      </c>
      <c r="V631" s="36">
        <f t="shared" si="255"/>
        <v>21</v>
      </c>
      <c r="W631" s="36">
        <f t="shared" si="256"/>
        <v>12</v>
      </c>
      <c r="X631" s="36">
        <f t="shared" si="257"/>
        <v>33</v>
      </c>
      <c r="Y631" s="20">
        <f t="shared" si="262"/>
        <v>5</v>
      </c>
      <c r="Z631" s="20">
        <f t="shared" si="262"/>
        <v>12</v>
      </c>
      <c r="AA631" s="104">
        <f>SUM(Y631:Z631)</f>
        <v>17</v>
      </c>
    </row>
    <row r="632" spans="3:28" x14ac:dyDescent="0.4">
      <c r="C632" s="58">
        <v>49</v>
      </c>
      <c r="D632" s="6">
        <v>560445701</v>
      </c>
      <c r="E632" s="4" t="s">
        <v>237</v>
      </c>
      <c r="F632" s="6" t="s">
        <v>36</v>
      </c>
      <c r="G632" s="36">
        <v>17</v>
      </c>
      <c r="H632" s="36">
        <v>10</v>
      </c>
      <c r="I632" s="36">
        <f t="shared" si="258"/>
        <v>27</v>
      </c>
      <c r="J632" s="36"/>
      <c r="K632" s="36"/>
      <c r="L632" s="36"/>
      <c r="M632" s="36"/>
      <c r="N632" s="36">
        <v>3</v>
      </c>
      <c r="O632" s="36">
        <v>2</v>
      </c>
      <c r="P632" s="36"/>
      <c r="Q632" s="36"/>
      <c r="R632" s="36"/>
      <c r="S632" s="36"/>
      <c r="T632" s="36">
        <v>3</v>
      </c>
      <c r="U632" s="36">
        <v>1</v>
      </c>
      <c r="V632" s="36">
        <f t="shared" si="255"/>
        <v>6</v>
      </c>
      <c r="W632" s="36">
        <f t="shared" si="256"/>
        <v>3</v>
      </c>
      <c r="X632" s="36">
        <f t="shared" si="257"/>
        <v>9</v>
      </c>
      <c r="Y632" s="20">
        <f t="shared" si="259"/>
        <v>11</v>
      </c>
      <c r="Z632" s="20">
        <f t="shared" si="260"/>
        <v>7</v>
      </c>
      <c r="AA632" s="104">
        <f t="shared" si="261"/>
        <v>18</v>
      </c>
    </row>
    <row r="633" spans="3:28" x14ac:dyDescent="0.4">
      <c r="C633" s="58">
        <v>50</v>
      </c>
      <c r="D633" s="6">
        <v>560446101</v>
      </c>
      <c r="E633" s="4" t="s">
        <v>111</v>
      </c>
      <c r="F633" s="6" t="s">
        <v>34</v>
      </c>
      <c r="G633" s="36">
        <v>17</v>
      </c>
      <c r="H633" s="36">
        <v>30</v>
      </c>
      <c r="I633" s="36">
        <f t="shared" si="258"/>
        <v>47</v>
      </c>
      <c r="J633" s="36"/>
      <c r="K633" s="36"/>
      <c r="L633" s="36"/>
      <c r="M633" s="36"/>
      <c r="N633" s="36">
        <v>1</v>
      </c>
      <c r="O633" s="36"/>
      <c r="P633" s="36"/>
      <c r="Q633" s="36"/>
      <c r="R633" s="36"/>
      <c r="S633" s="36">
        <v>1</v>
      </c>
      <c r="T633" s="36">
        <v>2</v>
      </c>
      <c r="U633" s="36">
        <v>2</v>
      </c>
      <c r="V633" s="36">
        <f t="shared" si="255"/>
        <v>3</v>
      </c>
      <c r="W633" s="36">
        <f t="shared" si="256"/>
        <v>3</v>
      </c>
      <c r="X633" s="36">
        <f t="shared" si="257"/>
        <v>6</v>
      </c>
      <c r="Y633" s="20">
        <f t="shared" si="259"/>
        <v>14</v>
      </c>
      <c r="Z633" s="20">
        <f t="shared" si="260"/>
        <v>27</v>
      </c>
      <c r="AA633" s="104">
        <f t="shared" si="261"/>
        <v>41</v>
      </c>
    </row>
    <row r="634" spans="3:28" x14ac:dyDescent="0.4">
      <c r="C634" s="58">
        <v>51</v>
      </c>
      <c r="D634" s="6">
        <v>560446102</v>
      </c>
      <c r="E634" s="4" t="s">
        <v>111</v>
      </c>
      <c r="F634" s="6" t="s">
        <v>34</v>
      </c>
      <c r="G634" s="36">
        <v>16</v>
      </c>
      <c r="H634" s="36">
        <v>31</v>
      </c>
      <c r="I634" s="36">
        <f t="shared" si="258"/>
        <v>47</v>
      </c>
      <c r="J634" s="36"/>
      <c r="K634" s="36"/>
      <c r="L634" s="36"/>
      <c r="M634" s="36"/>
      <c r="N634" s="36"/>
      <c r="O634" s="36"/>
      <c r="P634" s="36"/>
      <c r="Q634" s="36"/>
      <c r="R634" s="36">
        <v>2</v>
      </c>
      <c r="S634" s="36"/>
      <c r="T634" s="36">
        <v>4</v>
      </c>
      <c r="U634" s="36">
        <v>6</v>
      </c>
      <c r="V634" s="36">
        <f t="shared" si="255"/>
        <v>6</v>
      </c>
      <c r="W634" s="36">
        <f t="shared" si="256"/>
        <v>6</v>
      </c>
      <c r="X634" s="36">
        <f t="shared" si="257"/>
        <v>12</v>
      </c>
      <c r="Y634" s="20">
        <f t="shared" si="259"/>
        <v>10</v>
      </c>
      <c r="Z634" s="20">
        <f t="shared" si="260"/>
        <v>25</v>
      </c>
      <c r="AA634" s="104">
        <f t="shared" si="261"/>
        <v>35</v>
      </c>
    </row>
    <row r="635" spans="3:28" x14ac:dyDescent="0.4">
      <c r="C635" s="58">
        <v>52</v>
      </c>
      <c r="D635" s="6">
        <v>560446103</v>
      </c>
      <c r="E635" s="4" t="s">
        <v>241</v>
      </c>
      <c r="F635" s="6" t="s">
        <v>34</v>
      </c>
      <c r="G635" s="36">
        <v>13</v>
      </c>
      <c r="H635" s="36">
        <v>8</v>
      </c>
      <c r="I635" s="36">
        <f t="shared" si="258"/>
        <v>21</v>
      </c>
      <c r="J635" s="36"/>
      <c r="K635" s="36"/>
      <c r="L635" s="36"/>
      <c r="M635" s="36"/>
      <c r="N635" s="36"/>
      <c r="O635" s="36"/>
      <c r="P635" s="36"/>
      <c r="Q635" s="36"/>
      <c r="R635" s="36">
        <v>1</v>
      </c>
      <c r="S635" s="36"/>
      <c r="T635" s="36">
        <v>1</v>
      </c>
      <c r="U635" s="36">
        <v>2</v>
      </c>
      <c r="V635" s="36">
        <f t="shared" si="255"/>
        <v>2</v>
      </c>
      <c r="W635" s="36">
        <f t="shared" si="256"/>
        <v>2</v>
      </c>
      <c r="X635" s="36">
        <f t="shared" si="257"/>
        <v>4</v>
      </c>
      <c r="Y635" s="20">
        <f t="shared" si="259"/>
        <v>11</v>
      </c>
      <c r="Z635" s="20">
        <f t="shared" si="260"/>
        <v>6</v>
      </c>
      <c r="AA635" s="104">
        <f t="shared" si="261"/>
        <v>17</v>
      </c>
    </row>
    <row r="636" spans="3:28" x14ac:dyDescent="0.4">
      <c r="C636" s="58">
        <v>53</v>
      </c>
      <c r="D636" s="6">
        <v>560446104</v>
      </c>
      <c r="E636" s="4" t="s">
        <v>242</v>
      </c>
      <c r="F636" s="78" t="s">
        <v>34</v>
      </c>
      <c r="G636" s="81">
        <v>5</v>
      </c>
      <c r="H636" s="81">
        <v>11</v>
      </c>
      <c r="I636" s="81">
        <f t="shared" si="258"/>
        <v>16</v>
      </c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>
        <v>1</v>
      </c>
      <c r="U636" s="81">
        <v>1</v>
      </c>
      <c r="V636" s="81">
        <f t="shared" si="255"/>
        <v>1</v>
      </c>
      <c r="W636" s="81">
        <f t="shared" si="256"/>
        <v>1</v>
      </c>
      <c r="X636" s="81">
        <f t="shared" si="257"/>
        <v>2</v>
      </c>
      <c r="Y636" s="44">
        <f t="shared" si="259"/>
        <v>4</v>
      </c>
      <c r="Z636" s="44">
        <f t="shared" si="260"/>
        <v>10</v>
      </c>
      <c r="AA636" s="111">
        <f t="shared" si="261"/>
        <v>14</v>
      </c>
    </row>
    <row r="637" spans="3:28" x14ac:dyDescent="0.4">
      <c r="C637" s="79"/>
      <c r="D637" s="69"/>
      <c r="E637" s="80" t="s">
        <v>183</v>
      </c>
      <c r="F637" s="44"/>
      <c r="G637" s="44">
        <f>SUM(G619:G636)</f>
        <v>235</v>
      </c>
      <c r="H637" s="44">
        <f t="shared" ref="H637:AA637" si="263">SUM(H619:H636)</f>
        <v>384</v>
      </c>
      <c r="I637" s="44">
        <f t="shared" si="263"/>
        <v>619</v>
      </c>
      <c r="J637" s="44">
        <f t="shared" si="263"/>
        <v>7</v>
      </c>
      <c r="K637" s="44">
        <f t="shared" si="263"/>
        <v>8</v>
      </c>
      <c r="L637" s="44">
        <f t="shared" si="263"/>
        <v>6</v>
      </c>
      <c r="M637" s="44">
        <f t="shared" si="263"/>
        <v>7</v>
      </c>
      <c r="N637" s="44">
        <f t="shared" si="263"/>
        <v>5</v>
      </c>
      <c r="O637" s="44">
        <f t="shared" si="263"/>
        <v>7</v>
      </c>
      <c r="P637" s="44">
        <f t="shared" si="263"/>
        <v>4</v>
      </c>
      <c r="Q637" s="44">
        <f t="shared" si="263"/>
        <v>4</v>
      </c>
      <c r="R637" s="44">
        <f t="shared" si="263"/>
        <v>11</v>
      </c>
      <c r="S637" s="44">
        <f t="shared" si="263"/>
        <v>6</v>
      </c>
      <c r="T637" s="44">
        <f t="shared" si="263"/>
        <v>62</v>
      </c>
      <c r="U637" s="44">
        <f t="shared" si="263"/>
        <v>77</v>
      </c>
      <c r="V637" s="44">
        <f t="shared" si="263"/>
        <v>91</v>
      </c>
      <c r="W637" s="44">
        <f t="shared" si="263"/>
        <v>105</v>
      </c>
      <c r="X637" s="44">
        <f t="shared" si="263"/>
        <v>196</v>
      </c>
      <c r="Y637" s="44">
        <f t="shared" si="263"/>
        <v>148</v>
      </c>
      <c r="Z637" s="44">
        <f t="shared" si="263"/>
        <v>283</v>
      </c>
      <c r="AA637" s="109">
        <f t="shared" si="263"/>
        <v>431</v>
      </c>
    </row>
    <row r="638" spans="3:28" x14ac:dyDescent="0.4">
      <c r="C638" s="45"/>
      <c r="D638" s="46"/>
      <c r="E638" s="54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45"/>
      <c r="AB638" s="138"/>
    </row>
    <row r="639" spans="3:28" x14ac:dyDescent="0.4">
      <c r="C639" s="142"/>
      <c r="D639" s="46"/>
      <c r="E639" s="54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38"/>
    </row>
    <row r="640" spans="3:28" x14ac:dyDescent="0.4">
      <c r="C640" s="142"/>
      <c r="D640" s="46"/>
      <c r="E640" s="54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38"/>
    </row>
    <row r="641" spans="3:28" x14ac:dyDescent="0.4">
      <c r="C641" s="255" t="s">
        <v>199</v>
      </c>
      <c r="D641" s="255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  <c r="Z641" s="255"/>
      <c r="AA641" s="255"/>
      <c r="AB641" s="18"/>
    </row>
    <row r="642" spans="3:28" x14ac:dyDescent="0.4">
      <c r="C642" s="267" t="s">
        <v>32</v>
      </c>
      <c r="D642" s="267"/>
      <c r="E642" s="267"/>
      <c r="F642" s="267"/>
      <c r="G642" s="267"/>
      <c r="H642" s="267"/>
      <c r="I642" s="267"/>
      <c r="J642" s="267"/>
      <c r="K642" s="267"/>
      <c r="L642" s="267"/>
      <c r="M642" s="267"/>
      <c r="N642" s="267"/>
      <c r="O642" s="267"/>
      <c r="P642" s="267"/>
      <c r="Q642" s="267"/>
      <c r="R642" s="267"/>
      <c r="S642" s="267"/>
      <c r="T642" s="267"/>
      <c r="U642" s="267"/>
      <c r="V642" s="267"/>
      <c r="W642" s="267"/>
      <c r="X642" s="267"/>
      <c r="Y642" s="267"/>
      <c r="Z642" s="267"/>
      <c r="AA642" s="267"/>
      <c r="AB642" s="19"/>
    </row>
    <row r="643" spans="3:28" x14ac:dyDescent="0.4">
      <c r="C643" s="264" t="s">
        <v>1</v>
      </c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6"/>
    </row>
    <row r="644" spans="3:28" x14ac:dyDescent="0.4">
      <c r="C644" s="251" t="s">
        <v>3</v>
      </c>
      <c r="D644" s="257" t="s">
        <v>4</v>
      </c>
      <c r="E644" s="251" t="s">
        <v>5</v>
      </c>
      <c r="F644" s="251" t="s">
        <v>6</v>
      </c>
      <c r="G644" s="258" t="s">
        <v>7</v>
      </c>
      <c r="H644" s="259"/>
      <c r="I644" s="260"/>
      <c r="J644" s="264" t="s">
        <v>8</v>
      </c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6"/>
      <c r="Y644" s="258" t="s">
        <v>9</v>
      </c>
      <c r="Z644" s="259"/>
      <c r="AA644" s="260"/>
    </row>
    <row r="645" spans="3:28" x14ac:dyDescent="0.4">
      <c r="C645" s="251"/>
      <c r="D645" s="257"/>
      <c r="E645" s="251"/>
      <c r="F645" s="251"/>
      <c r="G645" s="261"/>
      <c r="H645" s="262"/>
      <c r="I645" s="263"/>
      <c r="J645" s="251" t="s">
        <v>13</v>
      </c>
      <c r="K645" s="251"/>
      <c r="L645" s="251" t="s">
        <v>14</v>
      </c>
      <c r="M645" s="251"/>
      <c r="N645" s="251" t="s">
        <v>174</v>
      </c>
      <c r="O645" s="251"/>
      <c r="P645" s="251" t="s">
        <v>175</v>
      </c>
      <c r="Q645" s="251"/>
      <c r="R645" s="251" t="s">
        <v>94</v>
      </c>
      <c r="S645" s="251"/>
      <c r="T645" s="251" t="s">
        <v>95</v>
      </c>
      <c r="U645" s="251"/>
      <c r="V645" s="252" t="s">
        <v>12</v>
      </c>
      <c r="W645" s="253"/>
      <c r="X645" s="254"/>
      <c r="Y645" s="261"/>
      <c r="Z645" s="262"/>
      <c r="AA645" s="263"/>
    </row>
    <row r="646" spans="3:28" x14ac:dyDescent="0.4">
      <c r="C646" s="251"/>
      <c r="D646" s="257"/>
      <c r="E646" s="251"/>
      <c r="F646" s="251"/>
      <c r="G646" s="136" t="s">
        <v>10</v>
      </c>
      <c r="H646" s="136" t="s">
        <v>11</v>
      </c>
      <c r="I646" s="136" t="s">
        <v>12</v>
      </c>
      <c r="J646" s="136" t="s">
        <v>10</v>
      </c>
      <c r="K646" s="136" t="s">
        <v>11</v>
      </c>
      <c r="L646" s="136" t="s">
        <v>10</v>
      </c>
      <c r="M646" s="136" t="s">
        <v>11</v>
      </c>
      <c r="N646" s="136" t="s">
        <v>10</v>
      </c>
      <c r="O646" s="136" t="s">
        <v>11</v>
      </c>
      <c r="P646" s="136" t="s">
        <v>10</v>
      </c>
      <c r="Q646" s="136" t="s">
        <v>11</v>
      </c>
      <c r="R646" s="136" t="s">
        <v>10</v>
      </c>
      <c r="S646" s="136" t="s">
        <v>11</v>
      </c>
      <c r="T646" s="136" t="s">
        <v>10</v>
      </c>
      <c r="U646" s="136" t="s">
        <v>11</v>
      </c>
      <c r="V646" s="136" t="s">
        <v>10</v>
      </c>
      <c r="W646" s="136" t="s">
        <v>11</v>
      </c>
      <c r="X646" s="136" t="s">
        <v>12</v>
      </c>
      <c r="Y646" s="136" t="s">
        <v>10</v>
      </c>
      <c r="Z646" s="136" t="s">
        <v>11</v>
      </c>
      <c r="AA646" s="136" t="s">
        <v>12</v>
      </c>
      <c r="AB646" s="137"/>
    </row>
    <row r="647" spans="3:28" x14ac:dyDescent="0.4">
      <c r="C647" s="205"/>
      <c r="D647" s="206" t="s">
        <v>15</v>
      </c>
      <c r="E647" s="49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103"/>
    </row>
    <row r="648" spans="3:28" x14ac:dyDescent="0.4">
      <c r="C648" s="26"/>
      <c r="D648" s="186" t="s">
        <v>119</v>
      </c>
      <c r="E648" s="22"/>
      <c r="F648" s="20"/>
      <c r="G648" s="20"/>
      <c r="H648" s="20"/>
      <c r="I648" s="20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20"/>
      <c r="Z648" s="20"/>
      <c r="AA648" s="104"/>
    </row>
    <row r="649" spans="3:28" x14ac:dyDescent="0.4">
      <c r="C649" s="26">
        <v>54</v>
      </c>
      <c r="D649" s="21">
        <v>550440101</v>
      </c>
      <c r="E649" s="22" t="s">
        <v>154</v>
      </c>
      <c r="F649" s="6" t="s">
        <v>19</v>
      </c>
      <c r="G649" s="20">
        <v>3</v>
      </c>
      <c r="H649" s="20">
        <v>27</v>
      </c>
      <c r="I649" s="20">
        <f>SUM(G649:H649)</f>
        <v>30</v>
      </c>
      <c r="J649" s="36">
        <v>1</v>
      </c>
      <c r="K649" s="36">
        <v>21</v>
      </c>
      <c r="L649" s="36"/>
      <c r="M649" s="36"/>
      <c r="N649" s="36"/>
      <c r="O649" s="36"/>
      <c r="P649" s="36"/>
      <c r="Q649" s="36"/>
      <c r="R649" s="36"/>
      <c r="S649" s="36"/>
      <c r="T649" s="36">
        <v>1</v>
      </c>
      <c r="U649" s="36">
        <v>5</v>
      </c>
      <c r="V649" s="36">
        <f t="shared" ref="V649" si="264">SUM(J649,L649,N649,R649,T649)</f>
        <v>2</v>
      </c>
      <c r="W649" s="36">
        <f t="shared" ref="W649" si="265">SUM(K649,M649,O649,S649,U649)</f>
        <v>26</v>
      </c>
      <c r="X649" s="36">
        <f t="shared" ref="X649" si="266">SUM(V649,W649)</f>
        <v>28</v>
      </c>
      <c r="Y649" s="20">
        <f>(G649+P649-V649)</f>
        <v>1</v>
      </c>
      <c r="Z649" s="20">
        <f>(H649+Q649-W649)</f>
        <v>1</v>
      </c>
      <c r="AA649" s="104">
        <f>SUM(Y649:Z649)</f>
        <v>2</v>
      </c>
    </row>
    <row r="650" spans="3:28" x14ac:dyDescent="0.4">
      <c r="C650" s="28">
        <v>55</v>
      </c>
      <c r="D650" s="24">
        <v>550440201</v>
      </c>
      <c r="E650" s="29" t="s">
        <v>153</v>
      </c>
      <c r="F650" s="6" t="s">
        <v>19</v>
      </c>
      <c r="G650" s="36">
        <v>11</v>
      </c>
      <c r="H650" s="36">
        <v>27</v>
      </c>
      <c r="I650" s="36">
        <f>SUM(G650:H650)</f>
        <v>38</v>
      </c>
      <c r="J650" s="36">
        <v>7</v>
      </c>
      <c r="K650" s="36">
        <v>21</v>
      </c>
      <c r="L650" s="36"/>
      <c r="M650" s="36"/>
      <c r="N650" s="36"/>
      <c r="O650" s="36">
        <v>4</v>
      </c>
      <c r="P650" s="36"/>
      <c r="Q650" s="36"/>
      <c r="R650" s="36"/>
      <c r="S650" s="36">
        <v>1</v>
      </c>
      <c r="T650" s="36">
        <v>3</v>
      </c>
      <c r="U650" s="36"/>
      <c r="V650" s="36">
        <f t="shared" ref="V650:V663" si="267">SUM(J650,L650,N650,R650,T650)</f>
        <v>10</v>
      </c>
      <c r="W650" s="36">
        <f t="shared" ref="W650:W663" si="268">SUM(K650,M650,O650,S650,U650)</f>
        <v>26</v>
      </c>
      <c r="X650" s="36">
        <f t="shared" ref="X650:X663" si="269">SUM(V650,W650)</f>
        <v>36</v>
      </c>
      <c r="Y650" s="36">
        <f>(G650+P650-V650)</f>
        <v>1</v>
      </c>
      <c r="Z650" s="36">
        <f>(H650+Q650-W650)</f>
        <v>1</v>
      </c>
      <c r="AA650" s="105">
        <f>SUM(Y650:Z650)</f>
        <v>2</v>
      </c>
      <c r="AB650" s="138"/>
    </row>
    <row r="651" spans="3:28" x14ac:dyDescent="0.4">
      <c r="C651" s="26">
        <v>56</v>
      </c>
      <c r="D651" s="21">
        <v>550441801</v>
      </c>
      <c r="E651" s="22" t="s">
        <v>226</v>
      </c>
      <c r="F651" s="6" t="s">
        <v>19</v>
      </c>
      <c r="G651" s="20">
        <v>10</v>
      </c>
      <c r="H651" s="20">
        <v>20</v>
      </c>
      <c r="I651" s="20">
        <f>SUM(G651:H651)</f>
        <v>30</v>
      </c>
      <c r="J651" s="20">
        <v>2</v>
      </c>
      <c r="K651" s="20">
        <v>13</v>
      </c>
      <c r="L651" s="20">
        <v>1</v>
      </c>
      <c r="M651" s="20">
        <v>2</v>
      </c>
      <c r="N651" s="20">
        <v>1</v>
      </c>
      <c r="O651" s="20"/>
      <c r="P651" s="20"/>
      <c r="Q651" s="20"/>
      <c r="R651" s="20"/>
      <c r="S651" s="20"/>
      <c r="T651" s="20">
        <v>4</v>
      </c>
      <c r="U651" s="20">
        <v>4</v>
      </c>
      <c r="V651" s="36">
        <f t="shared" si="267"/>
        <v>8</v>
      </c>
      <c r="W651" s="36">
        <f t="shared" si="268"/>
        <v>19</v>
      </c>
      <c r="X651" s="36">
        <f t="shared" si="269"/>
        <v>27</v>
      </c>
      <c r="Y651" s="20">
        <f t="shared" ref="Y651:Y663" si="270">(G651+P651-V651)</f>
        <v>2</v>
      </c>
      <c r="Z651" s="20">
        <f t="shared" ref="Z651:Z663" si="271">(H651+Q651-W651)</f>
        <v>1</v>
      </c>
      <c r="AA651" s="104">
        <f t="shared" ref="AA651:AA663" si="272">SUM(Y651:Z651)</f>
        <v>3</v>
      </c>
    </row>
    <row r="652" spans="3:28" x14ac:dyDescent="0.4">
      <c r="C652" s="26">
        <v>57</v>
      </c>
      <c r="D652" s="21">
        <v>550443511</v>
      </c>
      <c r="E652" s="22" t="s">
        <v>231</v>
      </c>
      <c r="F652" s="6" t="s">
        <v>19</v>
      </c>
      <c r="G652" s="20">
        <v>8</v>
      </c>
      <c r="H652" s="20">
        <v>2</v>
      </c>
      <c r="I652" s="20">
        <f>SUM(G652:H652)</f>
        <v>10</v>
      </c>
      <c r="J652" s="36">
        <v>3</v>
      </c>
      <c r="K652" s="36">
        <v>2</v>
      </c>
      <c r="L652" s="36"/>
      <c r="M652" s="36"/>
      <c r="N652" s="36"/>
      <c r="O652" s="36"/>
      <c r="P652" s="36"/>
      <c r="Q652" s="36"/>
      <c r="R652" s="36"/>
      <c r="S652" s="36"/>
      <c r="T652" s="36">
        <v>2</v>
      </c>
      <c r="U652" s="36"/>
      <c r="V652" s="36">
        <f t="shared" si="267"/>
        <v>5</v>
      </c>
      <c r="W652" s="36">
        <f t="shared" si="268"/>
        <v>2</v>
      </c>
      <c r="X652" s="36">
        <f t="shared" si="269"/>
        <v>7</v>
      </c>
      <c r="Y652" s="20">
        <f t="shared" si="270"/>
        <v>3</v>
      </c>
      <c r="Z652" s="20"/>
      <c r="AA652" s="104">
        <f t="shared" si="272"/>
        <v>3</v>
      </c>
    </row>
    <row r="653" spans="3:28" x14ac:dyDescent="0.4">
      <c r="C653" s="28">
        <v>58</v>
      </c>
      <c r="D653" s="31">
        <v>550443521</v>
      </c>
      <c r="E653" s="65" t="s">
        <v>227</v>
      </c>
      <c r="F653" s="6" t="s">
        <v>19</v>
      </c>
      <c r="G653" s="41">
        <v>14</v>
      </c>
      <c r="H653" s="41">
        <v>1</v>
      </c>
      <c r="I653" s="41">
        <f>SUM(G653:H653)</f>
        <v>15</v>
      </c>
      <c r="J653" s="41">
        <v>9</v>
      </c>
      <c r="K653" s="41">
        <v>1</v>
      </c>
      <c r="L653" s="41"/>
      <c r="M653" s="41"/>
      <c r="N653" s="41"/>
      <c r="O653" s="41"/>
      <c r="P653" s="41"/>
      <c r="Q653" s="41"/>
      <c r="R653" s="41">
        <v>1</v>
      </c>
      <c r="S653" s="41"/>
      <c r="T653" s="41">
        <v>3</v>
      </c>
      <c r="U653" s="41"/>
      <c r="V653" s="36">
        <f t="shared" si="267"/>
        <v>13</v>
      </c>
      <c r="W653" s="36">
        <f t="shared" si="268"/>
        <v>1</v>
      </c>
      <c r="X653" s="36">
        <f t="shared" si="269"/>
        <v>14</v>
      </c>
      <c r="Y653" s="39">
        <f t="shared" si="270"/>
        <v>1</v>
      </c>
      <c r="Z653" s="39"/>
      <c r="AA653" s="108">
        <f t="shared" si="272"/>
        <v>1</v>
      </c>
    </row>
    <row r="654" spans="3:28" x14ac:dyDescent="0.4">
      <c r="C654" s="26">
        <v>59</v>
      </c>
      <c r="D654" s="24">
        <v>550444201</v>
      </c>
      <c r="E654" s="29" t="s">
        <v>228</v>
      </c>
      <c r="F654" s="6" t="s">
        <v>19</v>
      </c>
      <c r="G654" s="36">
        <v>14</v>
      </c>
      <c r="H654" s="36">
        <v>20</v>
      </c>
      <c r="I654" s="36">
        <f t="shared" ref="I654:I663" si="273">SUM(G654:H654)</f>
        <v>34</v>
      </c>
      <c r="J654" s="36">
        <v>10</v>
      </c>
      <c r="K654" s="36">
        <v>16</v>
      </c>
      <c r="L654" s="36"/>
      <c r="M654" s="36"/>
      <c r="N654" s="36"/>
      <c r="O654" s="36"/>
      <c r="P654" s="36"/>
      <c r="Q654" s="36"/>
      <c r="R654" s="36"/>
      <c r="S654" s="36"/>
      <c r="T654" s="36">
        <v>3</v>
      </c>
      <c r="U654" s="36">
        <v>4</v>
      </c>
      <c r="V654" s="36">
        <f t="shared" si="267"/>
        <v>13</v>
      </c>
      <c r="W654" s="36">
        <f t="shared" si="268"/>
        <v>20</v>
      </c>
      <c r="X654" s="36">
        <f t="shared" si="269"/>
        <v>33</v>
      </c>
      <c r="Y654" s="36">
        <f t="shared" si="270"/>
        <v>1</v>
      </c>
      <c r="Z654" s="36"/>
      <c r="AA654" s="105">
        <f t="shared" si="272"/>
        <v>1</v>
      </c>
    </row>
    <row r="655" spans="3:28" x14ac:dyDescent="0.4">
      <c r="C655" s="26">
        <v>60</v>
      </c>
      <c r="D655" s="21">
        <v>550444202</v>
      </c>
      <c r="E655" s="22" t="s">
        <v>228</v>
      </c>
      <c r="F655" s="6" t="s">
        <v>19</v>
      </c>
      <c r="G655" s="20">
        <v>16</v>
      </c>
      <c r="H655" s="20">
        <v>20</v>
      </c>
      <c r="I655" s="20">
        <f t="shared" si="273"/>
        <v>36</v>
      </c>
      <c r="J655" s="36">
        <v>11</v>
      </c>
      <c r="K655" s="36">
        <v>18</v>
      </c>
      <c r="L655" s="36"/>
      <c r="M655" s="36"/>
      <c r="N655" s="36"/>
      <c r="O655" s="36"/>
      <c r="P655" s="36"/>
      <c r="Q655" s="36"/>
      <c r="R655" s="36"/>
      <c r="S655" s="36"/>
      <c r="T655" s="36">
        <v>5</v>
      </c>
      <c r="U655" s="36">
        <v>1</v>
      </c>
      <c r="V655" s="36">
        <f t="shared" si="267"/>
        <v>16</v>
      </c>
      <c r="W655" s="36">
        <f t="shared" si="268"/>
        <v>19</v>
      </c>
      <c r="X655" s="36">
        <f t="shared" si="269"/>
        <v>35</v>
      </c>
      <c r="Y655" s="20"/>
      <c r="Z655" s="20">
        <f t="shared" si="271"/>
        <v>1</v>
      </c>
      <c r="AA655" s="104">
        <f t="shared" si="272"/>
        <v>1</v>
      </c>
    </row>
    <row r="656" spans="3:28" x14ac:dyDescent="0.4">
      <c r="C656" s="28">
        <v>61</v>
      </c>
      <c r="D656" s="21">
        <v>550444301</v>
      </c>
      <c r="E656" s="22" t="s">
        <v>233</v>
      </c>
      <c r="F656" s="6" t="s">
        <v>19</v>
      </c>
      <c r="G656" s="20">
        <v>3</v>
      </c>
      <c r="H656" s="20">
        <v>13</v>
      </c>
      <c r="I656" s="20">
        <f t="shared" si="273"/>
        <v>16</v>
      </c>
      <c r="J656" s="36">
        <v>2</v>
      </c>
      <c r="K656" s="36">
        <v>9</v>
      </c>
      <c r="L656" s="36"/>
      <c r="M656" s="36">
        <v>1</v>
      </c>
      <c r="N656" s="36">
        <v>1</v>
      </c>
      <c r="O656" s="36"/>
      <c r="P656" s="36"/>
      <c r="Q656" s="36"/>
      <c r="R656" s="36"/>
      <c r="S656" s="36"/>
      <c r="T656" s="36"/>
      <c r="U656" s="36">
        <v>3</v>
      </c>
      <c r="V656" s="36">
        <f t="shared" si="267"/>
        <v>3</v>
      </c>
      <c r="W656" s="36">
        <f t="shared" si="268"/>
        <v>13</v>
      </c>
      <c r="X656" s="36">
        <f t="shared" si="269"/>
        <v>16</v>
      </c>
      <c r="Y656" s="20"/>
      <c r="Z656" s="20"/>
      <c r="AA656" s="104"/>
    </row>
    <row r="657" spans="3:28" x14ac:dyDescent="0.4">
      <c r="C657" s="26">
        <v>62</v>
      </c>
      <c r="D657" s="21">
        <v>550449901</v>
      </c>
      <c r="E657" s="22" t="s">
        <v>229</v>
      </c>
      <c r="F657" s="6" t="s">
        <v>19</v>
      </c>
      <c r="G657" s="20">
        <v>8</v>
      </c>
      <c r="H657" s="20">
        <v>32</v>
      </c>
      <c r="I657" s="20">
        <f>SUM(G657:H657)</f>
        <v>40</v>
      </c>
      <c r="J657" s="36">
        <v>8</v>
      </c>
      <c r="K657" s="36">
        <v>28</v>
      </c>
      <c r="L657" s="36"/>
      <c r="M657" s="36"/>
      <c r="N657" s="36"/>
      <c r="O657" s="36"/>
      <c r="P657" s="36"/>
      <c r="Q657" s="36"/>
      <c r="R657" s="36"/>
      <c r="S657" s="36"/>
      <c r="T657" s="36"/>
      <c r="U657" s="36">
        <v>3</v>
      </c>
      <c r="V657" s="36">
        <f t="shared" si="267"/>
        <v>8</v>
      </c>
      <c r="W657" s="36">
        <f t="shared" si="268"/>
        <v>31</v>
      </c>
      <c r="X657" s="36">
        <f t="shared" si="269"/>
        <v>39</v>
      </c>
      <c r="Y657" s="20"/>
      <c r="Z657" s="20">
        <f>(H657+Q657-W657)</f>
        <v>1</v>
      </c>
      <c r="AA657" s="104">
        <f>SUM(Y657:Z657)</f>
        <v>1</v>
      </c>
    </row>
    <row r="658" spans="3:28" x14ac:dyDescent="0.4">
      <c r="C658" s="26">
        <v>63</v>
      </c>
      <c r="D658" s="24">
        <v>550449902</v>
      </c>
      <c r="E658" s="29" t="s">
        <v>229</v>
      </c>
      <c r="F658" s="6" t="s">
        <v>19</v>
      </c>
      <c r="G658" s="36">
        <v>15</v>
      </c>
      <c r="H658" s="36">
        <v>29</v>
      </c>
      <c r="I658" s="36">
        <f>SUM(G658:H658)</f>
        <v>44</v>
      </c>
      <c r="J658" s="36">
        <v>10</v>
      </c>
      <c r="K658" s="36">
        <v>23</v>
      </c>
      <c r="L658" s="36"/>
      <c r="M658" s="36"/>
      <c r="N658" s="36"/>
      <c r="O658" s="36"/>
      <c r="P658" s="36"/>
      <c r="Q658" s="36"/>
      <c r="R658" s="36"/>
      <c r="S658" s="36"/>
      <c r="T658" s="36">
        <v>2</v>
      </c>
      <c r="U658" s="36">
        <v>2</v>
      </c>
      <c r="V658" s="36">
        <f t="shared" si="267"/>
        <v>12</v>
      </c>
      <c r="W658" s="36">
        <f t="shared" si="268"/>
        <v>25</v>
      </c>
      <c r="X658" s="36">
        <f t="shared" si="269"/>
        <v>37</v>
      </c>
      <c r="Y658" s="20">
        <f>(G658+P658-V658)</f>
        <v>3</v>
      </c>
      <c r="Z658" s="20">
        <f>(H658+Q658-W658)</f>
        <v>4</v>
      </c>
      <c r="AA658" s="104">
        <f>SUM(Y658:Z658)</f>
        <v>7</v>
      </c>
    </row>
    <row r="659" spans="3:28" x14ac:dyDescent="0.4">
      <c r="C659" s="28">
        <v>64</v>
      </c>
      <c r="D659" s="21">
        <v>550445701</v>
      </c>
      <c r="E659" s="22" t="s">
        <v>237</v>
      </c>
      <c r="F659" s="20" t="s">
        <v>36</v>
      </c>
      <c r="G659" s="20">
        <v>11</v>
      </c>
      <c r="H659" s="20">
        <v>7</v>
      </c>
      <c r="I659" s="20">
        <f t="shared" si="273"/>
        <v>18</v>
      </c>
      <c r="J659" s="20">
        <v>4</v>
      </c>
      <c r="K659" s="20">
        <v>4</v>
      </c>
      <c r="L659" s="20"/>
      <c r="M659" s="20"/>
      <c r="N659" s="20"/>
      <c r="O659" s="20">
        <v>1</v>
      </c>
      <c r="P659" s="20"/>
      <c r="Q659" s="20"/>
      <c r="R659" s="20"/>
      <c r="S659" s="20"/>
      <c r="T659" s="20">
        <v>4</v>
      </c>
      <c r="U659" s="20">
        <v>1</v>
      </c>
      <c r="V659" s="36">
        <f t="shared" si="267"/>
        <v>8</v>
      </c>
      <c r="W659" s="36">
        <f t="shared" si="268"/>
        <v>6</v>
      </c>
      <c r="X659" s="36">
        <f t="shared" si="269"/>
        <v>14</v>
      </c>
      <c r="Y659" s="20">
        <f t="shared" si="270"/>
        <v>3</v>
      </c>
      <c r="Z659" s="20">
        <f t="shared" si="271"/>
        <v>1</v>
      </c>
      <c r="AA659" s="104">
        <f t="shared" si="272"/>
        <v>4</v>
      </c>
    </row>
    <row r="660" spans="3:28" x14ac:dyDescent="0.4">
      <c r="C660" s="26">
        <v>65</v>
      </c>
      <c r="D660" s="21">
        <v>550446101</v>
      </c>
      <c r="E660" s="22" t="s">
        <v>111</v>
      </c>
      <c r="F660" s="20" t="s">
        <v>34</v>
      </c>
      <c r="G660" s="20">
        <v>23</v>
      </c>
      <c r="H660" s="20">
        <v>16</v>
      </c>
      <c r="I660" s="20">
        <f t="shared" si="273"/>
        <v>39</v>
      </c>
      <c r="J660" s="36">
        <v>21</v>
      </c>
      <c r="K660" s="36">
        <v>15</v>
      </c>
      <c r="L660" s="36"/>
      <c r="M660" s="36"/>
      <c r="N660" s="36"/>
      <c r="O660" s="36"/>
      <c r="P660" s="36"/>
      <c r="Q660" s="36"/>
      <c r="R660" s="36"/>
      <c r="S660" s="36"/>
      <c r="T660" s="36">
        <v>2</v>
      </c>
      <c r="U660" s="36">
        <v>1</v>
      </c>
      <c r="V660" s="36">
        <f t="shared" si="267"/>
        <v>23</v>
      </c>
      <c r="W660" s="36">
        <f t="shared" si="268"/>
        <v>16</v>
      </c>
      <c r="X660" s="36">
        <f t="shared" si="269"/>
        <v>39</v>
      </c>
      <c r="Y660" s="20"/>
      <c r="Z660" s="20"/>
      <c r="AA660" s="104"/>
    </row>
    <row r="661" spans="3:28" x14ac:dyDescent="0.4">
      <c r="C661" s="26">
        <v>66</v>
      </c>
      <c r="D661" s="21">
        <v>550446102</v>
      </c>
      <c r="E661" s="22" t="s">
        <v>111</v>
      </c>
      <c r="F661" s="20" t="s">
        <v>34</v>
      </c>
      <c r="G661" s="20">
        <v>18</v>
      </c>
      <c r="H661" s="20">
        <v>20</v>
      </c>
      <c r="I661" s="20">
        <f t="shared" si="273"/>
        <v>38</v>
      </c>
      <c r="J661" s="36">
        <v>11</v>
      </c>
      <c r="K661" s="36">
        <v>18</v>
      </c>
      <c r="L661" s="36"/>
      <c r="M661" s="36"/>
      <c r="N661" s="36"/>
      <c r="O661" s="36"/>
      <c r="P661" s="36"/>
      <c r="Q661" s="36"/>
      <c r="R661" s="36"/>
      <c r="S661" s="36"/>
      <c r="T661" s="36">
        <v>7</v>
      </c>
      <c r="U661" s="36">
        <v>1</v>
      </c>
      <c r="V661" s="36">
        <f t="shared" si="267"/>
        <v>18</v>
      </c>
      <c r="W661" s="36">
        <f t="shared" si="268"/>
        <v>19</v>
      </c>
      <c r="X661" s="36">
        <f t="shared" si="269"/>
        <v>37</v>
      </c>
      <c r="Y661" s="20"/>
      <c r="Z661" s="20">
        <f t="shared" si="271"/>
        <v>1</v>
      </c>
      <c r="AA661" s="104">
        <f t="shared" si="272"/>
        <v>1</v>
      </c>
    </row>
    <row r="662" spans="3:28" x14ac:dyDescent="0.4">
      <c r="C662" s="28">
        <v>67</v>
      </c>
      <c r="D662" s="21">
        <v>550446103</v>
      </c>
      <c r="E662" s="22" t="s">
        <v>117</v>
      </c>
      <c r="F662" s="20" t="s">
        <v>34</v>
      </c>
      <c r="G662" s="20">
        <v>10</v>
      </c>
      <c r="H662" s="20">
        <v>12</v>
      </c>
      <c r="I662" s="20">
        <f t="shared" si="273"/>
        <v>22</v>
      </c>
      <c r="J662" s="36">
        <v>6</v>
      </c>
      <c r="K662" s="36">
        <v>8</v>
      </c>
      <c r="L662" s="36"/>
      <c r="M662" s="36">
        <v>1</v>
      </c>
      <c r="N662" s="36"/>
      <c r="O662" s="36"/>
      <c r="P662" s="36"/>
      <c r="Q662" s="36"/>
      <c r="R662" s="36"/>
      <c r="S662" s="36"/>
      <c r="T662" s="36">
        <v>4</v>
      </c>
      <c r="U662" s="36">
        <v>2</v>
      </c>
      <c r="V662" s="36">
        <f t="shared" si="267"/>
        <v>10</v>
      </c>
      <c r="W662" s="36">
        <f t="shared" si="268"/>
        <v>11</v>
      </c>
      <c r="X662" s="36">
        <f t="shared" si="269"/>
        <v>21</v>
      </c>
      <c r="Y662" s="20"/>
      <c r="Z662" s="20">
        <f t="shared" si="271"/>
        <v>1</v>
      </c>
      <c r="AA662" s="104">
        <f t="shared" si="272"/>
        <v>1</v>
      </c>
    </row>
    <row r="663" spans="3:28" x14ac:dyDescent="0.4">
      <c r="C663" s="42">
        <v>68</v>
      </c>
      <c r="D663" s="43">
        <v>550446104</v>
      </c>
      <c r="E663" s="74" t="s">
        <v>118</v>
      </c>
      <c r="F663" s="81" t="s">
        <v>34</v>
      </c>
      <c r="G663" s="44">
        <v>11</v>
      </c>
      <c r="H663" s="44">
        <v>12</v>
      </c>
      <c r="I663" s="44">
        <f t="shared" si="273"/>
        <v>23</v>
      </c>
      <c r="J663" s="81">
        <v>9</v>
      </c>
      <c r="K663" s="81">
        <v>9</v>
      </c>
      <c r="L663" s="81"/>
      <c r="M663" s="81"/>
      <c r="N663" s="81"/>
      <c r="O663" s="81"/>
      <c r="P663" s="81"/>
      <c r="Q663" s="81"/>
      <c r="R663" s="81"/>
      <c r="S663" s="81"/>
      <c r="T663" s="81">
        <v>1</v>
      </c>
      <c r="U663" s="81">
        <v>2</v>
      </c>
      <c r="V663" s="81">
        <f t="shared" si="267"/>
        <v>10</v>
      </c>
      <c r="W663" s="81">
        <f t="shared" si="268"/>
        <v>11</v>
      </c>
      <c r="X663" s="81">
        <f t="shared" si="269"/>
        <v>21</v>
      </c>
      <c r="Y663" s="44">
        <f t="shared" si="270"/>
        <v>1</v>
      </c>
      <c r="Z663" s="44">
        <f t="shared" si="271"/>
        <v>1</v>
      </c>
      <c r="AA663" s="111">
        <f t="shared" si="272"/>
        <v>2</v>
      </c>
    </row>
    <row r="664" spans="3:28" x14ac:dyDescent="0.4">
      <c r="C664" s="59"/>
      <c r="D664" s="48"/>
      <c r="E664" s="40" t="s">
        <v>184</v>
      </c>
      <c r="F664" s="44"/>
      <c r="G664" s="44">
        <f t="shared" ref="G664:O664" si="274">SUM(G649:G663)</f>
        <v>175</v>
      </c>
      <c r="H664" s="44">
        <f t="shared" si="274"/>
        <v>258</v>
      </c>
      <c r="I664" s="44">
        <f t="shared" si="274"/>
        <v>433</v>
      </c>
      <c r="J664" s="44">
        <f t="shared" si="274"/>
        <v>114</v>
      </c>
      <c r="K664" s="44">
        <f t="shared" si="274"/>
        <v>206</v>
      </c>
      <c r="L664" s="44">
        <f t="shared" si="274"/>
        <v>1</v>
      </c>
      <c r="M664" s="44">
        <f t="shared" si="274"/>
        <v>4</v>
      </c>
      <c r="N664" s="44">
        <f t="shared" si="274"/>
        <v>2</v>
      </c>
      <c r="O664" s="44">
        <f t="shared" si="274"/>
        <v>5</v>
      </c>
      <c r="P664" s="44"/>
      <c r="Q664" s="44"/>
      <c r="R664" s="44">
        <f t="shared" ref="R664:AA664" si="275">SUM(R649:R663)</f>
        <v>1</v>
      </c>
      <c r="S664" s="44">
        <f t="shared" si="275"/>
        <v>1</v>
      </c>
      <c r="T664" s="44">
        <f t="shared" si="275"/>
        <v>41</v>
      </c>
      <c r="U664" s="44">
        <f t="shared" si="275"/>
        <v>29</v>
      </c>
      <c r="V664" s="44">
        <f t="shared" si="275"/>
        <v>159</v>
      </c>
      <c r="W664" s="44">
        <f t="shared" si="275"/>
        <v>245</v>
      </c>
      <c r="X664" s="44">
        <f t="shared" si="275"/>
        <v>404</v>
      </c>
      <c r="Y664" s="44">
        <f t="shared" si="275"/>
        <v>16</v>
      </c>
      <c r="Z664" s="44">
        <f t="shared" si="275"/>
        <v>13</v>
      </c>
      <c r="AA664" s="109">
        <f t="shared" si="275"/>
        <v>29</v>
      </c>
    </row>
    <row r="665" spans="3:28" x14ac:dyDescent="0.4">
      <c r="C665" s="42"/>
      <c r="D665" s="43"/>
      <c r="E665" s="40" t="s">
        <v>37</v>
      </c>
      <c r="F665" s="34"/>
      <c r="G665" s="34">
        <f t="shared" ref="G665:AA665" si="276">G580+G607+G637+G664</f>
        <v>978</v>
      </c>
      <c r="H665" s="34">
        <f t="shared" si="276"/>
        <v>1371</v>
      </c>
      <c r="I665" s="34">
        <f t="shared" si="276"/>
        <v>2349</v>
      </c>
      <c r="J665" s="34">
        <f t="shared" si="276"/>
        <v>121</v>
      </c>
      <c r="K665" s="34">
        <f t="shared" si="276"/>
        <v>214</v>
      </c>
      <c r="L665" s="34">
        <f t="shared" si="276"/>
        <v>10</v>
      </c>
      <c r="M665" s="34">
        <f t="shared" si="276"/>
        <v>13</v>
      </c>
      <c r="N665" s="34">
        <f t="shared" si="276"/>
        <v>13</v>
      </c>
      <c r="O665" s="34">
        <f t="shared" si="276"/>
        <v>16</v>
      </c>
      <c r="P665" s="34">
        <f t="shared" si="276"/>
        <v>18</v>
      </c>
      <c r="Q665" s="34">
        <f t="shared" si="276"/>
        <v>30</v>
      </c>
      <c r="R665" s="34">
        <f t="shared" si="276"/>
        <v>24</v>
      </c>
      <c r="S665" s="34">
        <f t="shared" si="276"/>
        <v>18</v>
      </c>
      <c r="T665" s="34">
        <f t="shared" si="276"/>
        <v>241</v>
      </c>
      <c r="U665" s="34">
        <f t="shared" si="276"/>
        <v>193</v>
      </c>
      <c r="V665" s="34">
        <f t="shared" si="276"/>
        <v>409</v>
      </c>
      <c r="W665" s="34">
        <f t="shared" si="276"/>
        <v>454</v>
      </c>
      <c r="X665" s="34">
        <f t="shared" si="276"/>
        <v>863</v>
      </c>
      <c r="Y665" s="34">
        <f t="shared" si="276"/>
        <v>587</v>
      </c>
      <c r="Z665" s="34">
        <f t="shared" si="276"/>
        <v>947</v>
      </c>
      <c r="AA665" s="109">
        <f t="shared" si="276"/>
        <v>1534</v>
      </c>
    </row>
    <row r="666" spans="3:28" x14ac:dyDescent="0.4">
      <c r="C666" s="142"/>
      <c r="D666" s="46"/>
      <c r="E666" s="54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</row>
    <row r="667" spans="3:28" x14ac:dyDescent="0.4">
      <c r="C667" s="142"/>
      <c r="D667" s="46"/>
      <c r="E667" s="54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</row>
    <row r="668" spans="3:28" x14ac:dyDescent="0.4">
      <c r="C668" s="142"/>
      <c r="D668" s="46"/>
      <c r="E668" s="54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</row>
    <row r="669" spans="3:28" x14ac:dyDescent="0.4">
      <c r="C669" s="142"/>
      <c r="D669" s="46"/>
      <c r="E669" s="54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</row>
    <row r="670" spans="3:28" x14ac:dyDescent="0.4">
      <c r="C670" s="255" t="s">
        <v>199</v>
      </c>
      <c r="D670" s="255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  <c r="Z670" s="255"/>
      <c r="AA670" s="255"/>
      <c r="AB670" s="18"/>
    </row>
    <row r="671" spans="3:28" x14ac:dyDescent="0.4">
      <c r="C671" s="267" t="s">
        <v>32</v>
      </c>
      <c r="D671" s="267"/>
      <c r="E671" s="267"/>
      <c r="F671" s="267"/>
      <c r="G671" s="267"/>
      <c r="H671" s="267"/>
      <c r="I671" s="267"/>
      <c r="J671" s="267"/>
      <c r="K671" s="267"/>
      <c r="L671" s="267"/>
      <c r="M671" s="267"/>
      <c r="N671" s="267"/>
      <c r="O671" s="267"/>
      <c r="P671" s="267"/>
      <c r="Q671" s="267"/>
      <c r="R671" s="267"/>
      <c r="S671" s="267"/>
      <c r="T671" s="267"/>
      <c r="U671" s="267"/>
      <c r="V671" s="267"/>
      <c r="W671" s="267"/>
      <c r="X671" s="267"/>
      <c r="Y671" s="267"/>
      <c r="Z671" s="267"/>
      <c r="AA671" s="267"/>
      <c r="AB671" s="19"/>
    </row>
    <row r="672" spans="3:28" x14ac:dyDescent="0.4">
      <c r="C672" s="264" t="s">
        <v>2</v>
      </c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6"/>
    </row>
    <row r="673" spans="3:28" x14ac:dyDescent="0.4">
      <c r="C673" s="251" t="s">
        <v>3</v>
      </c>
      <c r="D673" s="257" t="s">
        <v>4</v>
      </c>
      <c r="E673" s="251" t="s">
        <v>5</v>
      </c>
      <c r="F673" s="251" t="s">
        <v>6</v>
      </c>
      <c r="G673" s="258" t="s">
        <v>7</v>
      </c>
      <c r="H673" s="259"/>
      <c r="I673" s="260"/>
      <c r="J673" s="264" t="s">
        <v>8</v>
      </c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6"/>
      <c r="Y673" s="258" t="s">
        <v>9</v>
      </c>
      <c r="Z673" s="259"/>
      <c r="AA673" s="260"/>
    </row>
    <row r="674" spans="3:28" x14ac:dyDescent="0.4">
      <c r="C674" s="251"/>
      <c r="D674" s="257"/>
      <c r="E674" s="251"/>
      <c r="F674" s="251"/>
      <c r="G674" s="261"/>
      <c r="H674" s="262"/>
      <c r="I674" s="263"/>
      <c r="J674" s="251" t="s">
        <v>13</v>
      </c>
      <c r="K674" s="251"/>
      <c r="L674" s="251" t="s">
        <v>14</v>
      </c>
      <c r="M674" s="251"/>
      <c r="N674" s="251" t="s">
        <v>174</v>
      </c>
      <c r="O674" s="251"/>
      <c r="P674" s="251" t="s">
        <v>175</v>
      </c>
      <c r="Q674" s="251"/>
      <c r="R674" s="251" t="s">
        <v>94</v>
      </c>
      <c r="S674" s="251"/>
      <c r="T674" s="251" t="s">
        <v>95</v>
      </c>
      <c r="U674" s="251"/>
      <c r="V674" s="252" t="s">
        <v>12</v>
      </c>
      <c r="W674" s="253"/>
      <c r="X674" s="254"/>
      <c r="Y674" s="261"/>
      <c r="Z674" s="262"/>
      <c r="AA674" s="263"/>
    </row>
    <row r="675" spans="3:28" x14ac:dyDescent="0.4">
      <c r="C675" s="251"/>
      <c r="D675" s="257"/>
      <c r="E675" s="251"/>
      <c r="F675" s="251"/>
      <c r="G675" s="136" t="s">
        <v>10</v>
      </c>
      <c r="H675" s="136" t="s">
        <v>11</v>
      </c>
      <c r="I675" s="136" t="s">
        <v>12</v>
      </c>
      <c r="J675" s="136" t="s">
        <v>10</v>
      </c>
      <c r="K675" s="136" t="s">
        <v>11</v>
      </c>
      <c r="L675" s="136" t="s">
        <v>10</v>
      </c>
      <c r="M675" s="136" t="s">
        <v>11</v>
      </c>
      <c r="N675" s="136" t="s">
        <v>10</v>
      </c>
      <c r="O675" s="136" t="s">
        <v>11</v>
      </c>
      <c r="P675" s="136" t="s">
        <v>10</v>
      </c>
      <c r="Q675" s="136" t="s">
        <v>11</v>
      </c>
      <c r="R675" s="136" t="s">
        <v>10</v>
      </c>
      <c r="S675" s="136" t="s">
        <v>11</v>
      </c>
      <c r="T675" s="136" t="s">
        <v>10</v>
      </c>
      <c r="U675" s="136" t="s">
        <v>11</v>
      </c>
      <c r="V675" s="136" t="s">
        <v>10</v>
      </c>
      <c r="W675" s="136" t="s">
        <v>11</v>
      </c>
      <c r="X675" s="136" t="s">
        <v>12</v>
      </c>
      <c r="Y675" s="136" t="s">
        <v>10</v>
      </c>
      <c r="Z675" s="136" t="s">
        <v>11</v>
      </c>
      <c r="AA675" s="136" t="s">
        <v>12</v>
      </c>
      <c r="AB675" s="137"/>
    </row>
    <row r="676" spans="3:28" x14ac:dyDescent="0.4">
      <c r="C676" s="205"/>
      <c r="D676" s="206" t="s">
        <v>15</v>
      </c>
      <c r="E676" s="49"/>
      <c r="F676" s="49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103"/>
    </row>
    <row r="677" spans="3:28" x14ac:dyDescent="0.4">
      <c r="C677" s="119"/>
      <c r="D677" s="147" t="s">
        <v>2</v>
      </c>
      <c r="E677" s="4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20"/>
      <c r="Z677" s="20"/>
      <c r="AA677" s="104"/>
    </row>
    <row r="678" spans="3:28" x14ac:dyDescent="0.4">
      <c r="C678" s="76">
        <v>1</v>
      </c>
      <c r="D678" s="24">
        <v>551446101</v>
      </c>
      <c r="E678" s="29" t="s">
        <v>238</v>
      </c>
      <c r="F678" s="36" t="s">
        <v>34</v>
      </c>
      <c r="G678" s="36">
        <v>25</v>
      </c>
      <c r="H678" s="36">
        <v>17</v>
      </c>
      <c r="I678" s="36">
        <f>SUM(G678:H678)</f>
        <v>42</v>
      </c>
      <c r="J678" s="36">
        <v>16</v>
      </c>
      <c r="K678" s="36">
        <v>13</v>
      </c>
      <c r="L678" s="36"/>
      <c r="M678" s="36"/>
      <c r="N678" s="36"/>
      <c r="O678" s="36"/>
      <c r="P678" s="36"/>
      <c r="Q678" s="36"/>
      <c r="R678" s="36"/>
      <c r="S678" s="36"/>
      <c r="T678" s="36">
        <v>9</v>
      </c>
      <c r="U678" s="36">
        <v>4</v>
      </c>
      <c r="V678" s="36">
        <f t="shared" ref="V678:V686" si="277">J678+L678+N678+R678+T678</f>
        <v>25</v>
      </c>
      <c r="W678" s="36">
        <f t="shared" ref="W678:W686" si="278">K678+M678+O678+S678+U678</f>
        <v>17</v>
      </c>
      <c r="X678" s="36">
        <f t="shared" ref="X678:X686" si="279">SUM(V678:W678)</f>
        <v>42</v>
      </c>
      <c r="Y678" s="20"/>
      <c r="Z678" s="20"/>
      <c r="AA678" s="104"/>
    </row>
    <row r="679" spans="3:28" x14ac:dyDescent="0.4">
      <c r="C679" s="76">
        <v>2</v>
      </c>
      <c r="D679" s="24">
        <v>552446101</v>
      </c>
      <c r="E679" s="29" t="s">
        <v>117</v>
      </c>
      <c r="F679" s="36" t="s">
        <v>34</v>
      </c>
      <c r="G679" s="36">
        <v>17</v>
      </c>
      <c r="H679" s="36">
        <v>13</v>
      </c>
      <c r="I679" s="36">
        <f>SUM(G679:H679)</f>
        <v>30</v>
      </c>
      <c r="J679" s="36">
        <v>15</v>
      </c>
      <c r="K679" s="36">
        <v>11</v>
      </c>
      <c r="L679" s="36"/>
      <c r="M679" s="36"/>
      <c r="N679" s="36"/>
      <c r="O679" s="36"/>
      <c r="P679" s="36"/>
      <c r="Q679" s="36"/>
      <c r="R679" s="36"/>
      <c r="S679" s="36"/>
      <c r="T679" s="36">
        <v>2</v>
      </c>
      <c r="U679" s="36">
        <v>2</v>
      </c>
      <c r="V679" s="36">
        <f t="shared" si="277"/>
        <v>17</v>
      </c>
      <c r="W679" s="36">
        <f t="shared" si="278"/>
        <v>13</v>
      </c>
      <c r="X679" s="36">
        <f t="shared" si="279"/>
        <v>30</v>
      </c>
      <c r="Y679" s="20"/>
      <c r="Z679" s="20"/>
      <c r="AA679" s="104"/>
    </row>
    <row r="680" spans="3:28" x14ac:dyDescent="0.4">
      <c r="C680" s="76">
        <v>3</v>
      </c>
      <c r="D680" s="24">
        <v>552446102</v>
      </c>
      <c r="E680" s="29" t="s">
        <v>117</v>
      </c>
      <c r="F680" s="36" t="s">
        <v>34</v>
      </c>
      <c r="G680" s="36">
        <v>16</v>
      </c>
      <c r="H680" s="36">
        <v>13</v>
      </c>
      <c r="I680" s="36">
        <f>SUM(G680:H680)</f>
        <v>29</v>
      </c>
      <c r="J680" s="36">
        <v>12</v>
      </c>
      <c r="K680" s="36">
        <v>8</v>
      </c>
      <c r="L680" s="36"/>
      <c r="M680" s="36"/>
      <c r="N680" s="36"/>
      <c r="O680" s="36"/>
      <c r="P680" s="36"/>
      <c r="Q680" s="36"/>
      <c r="R680" s="36"/>
      <c r="S680" s="36"/>
      <c r="T680" s="36">
        <v>4</v>
      </c>
      <c r="U680" s="36">
        <v>5</v>
      </c>
      <c r="V680" s="36">
        <f t="shared" si="277"/>
        <v>16</v>
      </c>
      <c r="W680" s="36">
        <f t="shared" si="278"/>
        <v>13</v>
      </c>
      <c r="X680" s="36">
        <f t="shared" si="279"/>
        <v>29</v>
      </c>
      <c r="Y680" s="36"/>
      <c r="Z680" s="36"/>
      <c r="AA680" s="105"/>
    </row>
    <row r="681" spans="3:28" x14ac:dyDescent="0.4">
      <c r="C681" s="76">
        <v>4</v>
      </c>
      <c r="D681" s="24">
        <v>553446101</v>
      </c>
      <c r="E681" s="29" t="s">
        <v>118</v>
      </c>
      <c r="F681" s="20" t="s">
        <v>34</v>
      </c>
      <c r="G681" s="36">
        <v>12</v>
      </c>
      <c r="H681" s="36">
        <v>4</v>
      </c>
      <c r="I681" s="36">
        <f>SUM(G681:H681)</f>
        <v>16</v>
      </c>
      <c r="J681" s="36">
        <v>12</v>
      </c>
      <c r="K681" s="36">
        <v>3</v>
      </c>
      <c r="L681" s="36"/>
      <c r="M681" s="36"/>
      <c r="N681" s="36"/>
      <c r="O681" s="36"/>
      <c r="P681" s="36"/>
      <c r="Q681" s="36"/>
      <c r="R681" s="36"/>
      <c r="S681" s="36"/>
      <c r="T681" s="36"/>
      <c r="U681" s="36">
        <v>1</v>
      </c>
      <c r="V681" s="36">
        <f t="shared" si="277"/>
        <v>12</v>
      </c>
      <c r="W681" s="36">
        <f t="shared" si="278"/>
        <v>4</v>
      </c>
      <c r="X681" s="36">
        <f t="shared" si="279"/>
        <v>16</v>
      </c>
      <c r="Y681" s="20"/>
      <c r="Z681" s="20"/>
      <c r="AA681" s="104"/>
    </row>
    <row r="682" spans="3:28" x14ac:dyDescent="0.4">
      <c r="C682" s="76">
        <v>5</v>
      </c>
      <c r="D682" s="6">
        <v>561446101</v>
      </c>
      <c r="E682" s="4" t="s">
        <v>111</v>
      </c>
      <c r="F682" s="20" t="s">
        <v>34</v>
      </c>
      <c r="G682" s="6">
        <v>19</v>
      </c>
      <c r="H682" s="6">
        <v>34</v>
      </c>
      <c r="I682" s="36">
        <f>SUM(G682,H682)</f>
        <v>53</v>
      </c>
      <c r="J682" s="36"/>
      <c r="K682" s="36"/>
      <c r="L682" s="36"/>
      <c r="M682" s="36"/>
      <c r="N682" s="36"/>
      <c r="O682" s="36"/>
      <c r="P682" s="36"/>
      <c r="Q682" s="36">
        <v>1</v>
      </c>
      <c r="R682" s="36"/>
      <c r="S682" s="36"/>
      <c r="T682" s="36">
        <v>14</v>
      </c>
      <c r="U682" s="36">
        <v>21</v>
      </c>
      <c r="V682" s="36">
        <f t="shared" si="277"/>
        <v>14</v>
      </c>
      <c r="W682" s="36">
        <f t="shared" si="278"/>
        <v>21</v>
      </c>
      <c r="X682" s="36">
        <f t="shared" si="279"/>
        <v>35</v>
      </c>
      <c r="Y682" s="20">
        <f t="shared" ref="Y682:Z686" si="280">(G682+P682-V682)</f>
        <v>5</v>
      </c>
      <c r="Z682" s="20">
        <f t="shared" si="280"/>
        <v>14</v>
      </c>
      <c r="AA682" s="104">
        <f t="shared" ref="AA682:AA692" si="281">SUM(Y682:Z682)</f>
        <v>19</v>
      </c>
    </row>
    <row r="683" spans="3:28" x14ac:dyDescent="0.4">
      <c r="C683" s="76">
        <v>6</v>
      </c>
      <c r="D683" s="6">
        <v>561446102</v>
      </c>
      <c r="E683" s="82" t="s">
        <v>111</v>
      </c>
      <c r="F683" s="20" t="s">
        <v>34</v>
      </c>
      <c r="G683" s="6">
        <v>31</v>
      </c>
      <c r="H683" s="6">
        <v>19</v>
      </c>
      <c r="I683" s="36">
        <f>SUM(G683,H683)</f>
        <v>50</v>
      </c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>
        <v>25</v>
      </c>
      <c r="U683" s="36">
        <v>13</v>
      </c>
      <c r="V683" s="36">
        <f t="shared" si="277"/>
        <v>25</v>
      </c>
      <c r="W683" s="36">
        <f t="shared" si="278"/>
        <v>13</v>
      </c>
      <c r="X683" s="36">
        <f t="shared" si="279"/>
        <v>38</v>
      </c>
      <c r="Y683" s="36">
        <f t="shared" si="280"/>
        <v>6</v>
      </c>
      <c r="Z683" s="36">
        <f t="shared" si="280"/>
        <v>6</v>
      </c>
      <c r="AA683" s="105">
        <f t="shared" si="281"/>
        <v>12</v>
      </c>
    </row>
    <row r="684" spans="3:28" x14ac:dyDescent="0.4">
      <c r="C684" s="76">
        <v>7</v>
      </c>
      <c r="D684" s="6">
        <v>561449001</v>
      </c>
      <c r="E684" s="82" t="s">
        <v>240</v>
      </c>
      <c r="F684" s="27" t="s">
        <v>33</v>
      </c>
      <c r="G684" s="6">
        <v>26</v>
      </c>
      <c r="H684" s="6">
        <v>13</v>
      </c>
      <c r="I684" s="36">
        <f>SUM(G684,H684)</f>
        <v>39</v>
      </c>
      <c r="J684" s="36"/>
      <c r="K684" s="36"/>
      <c r="L684" s="36"/>
      <c r="M684" s="36"/>
      <c r="N684" s="36"/>
      <c r="O684" s="36"/>
      <c r="P684" s="36"/>
      <c r="Q684" s="36"/>
      <c r="R684" s="36">
        <v>1</v>
      </c>
      <c r="S684" s="36"/>
      <c r="T684" s="36">
        <v>14</v>
      </c>
      <c r="U684" s="36">
        <v>11</v>
      </c>
      <c r="V684" s="36">
        <f t="shared" si="277"/>
        <v>15</v>
      </c>
      <c r="W684" s="36">
        <f t="shared" si="278"/>
        <v>11</v>
      </c>
      <c r="X684" s="36">
        <f t="shared" si="279"/>
        <v>26</v>
      </c>
      <c r="Y684" s="36">
        <f t="shared" si="280"/>
        <v>11</v>
      </c>
      <c r="Z684" s="36">
        <f t="shared" si="280"/>
        <v>2</v>
      </c>
      <c r="AA684" s="105">
        <f t="shared" si="281"/>
        <v>13</v>
      </c>
    </row>
    <row r="685" spans="3:28" x14ac:dyDescent="0.4">
      <c r="C685" s="76">
        <v>8</v>
      </c>
      <c r="D685" s="6">
        <v>562446101</v>
      </c>
      <c r="E685" s="4" t="s">
        <v>239</v>
      </c>
      <c r="F685" s="20" t="s">
        <v>34</v>
      </c>
      <c r="G685" s="6">
        <v>28</v>
      </c>
      <c r="H685" s="6">
        <v>11</v>
      </c>
      <c r="I685" s="36">
        <f>SUM(G685,H685)</f>
        <v>39</v>
      </c>
      <c r="J685" s="36">
        <v>1</v>
      </c>
      <c r="K685" s="36"/>
      <c r="L685" s="36"/>
      <c r="M685" s="36"/>
      <c r="N685" s="36"/>
      <c r="O685" s="36"/>
      <c r="P685" s="36"/>
      <c r="Q685" s="36"/>
      <c r="R685" s="36">
        <v>1</v>
      </c>
      <c r="S685" s="36"/>
      <c r="T685" s="36">
        <v>11</v>
      </c>
      <c r="U685" s="36">
        <v>3</v>
      </c>
      <c r="V685" s="36">
        <f t="shared" si="277"/>
        <v>13</v>
      </c>
      <c r="W685" s="36">
        <f t="shared" si="278"/>
        <v>3</v>
      </c>
      <c r="X685" s="36">
        <f t="shared" si="279"/>
        <v>16</v>
      </c>
      <c r="Y685" s="36">
        <f t="shared" si="280"/>
        <v>15</v>
      </c>
      <c r="Z685" s="36">
        <f t="shared" si="280"/>
        <v>8</v>
      </c>
      <c r="AA685" s="105">
        <f t="shared" si="281"/>
        <v>23</v>
      </c>
    </row>
    <row r="686" spans="3:28" x14ac:dyDescent="0.4">
      <c r="C686" s="76">
        <v>9</v>
      </c>
      <c r="D686" s="6">
        <v>563446101</v>
      </c>
      <c r="E686" s="4" t="s">
        <v>243</v>
      </c>
      <c r="F686" s="20" t="s">
        <v>34</v>
      </c>
      <c r="G686" s="6">
        <v>23</v>
      </c>
      <c r="H686" s="6">
        <v>16</v>
      </c>
      <c r="I686" s="36">
        <f>SUM(G686,H686)</f>
        <v>39</v>
      </c>
      <c r="J686" s="36"/>
      <c r="K686" s="36">
        <v>1</v>
      </c>
      <c r="L686" s="36"/>
      <c r="M686" s="36"/>
      <c r="N686" s="36"/>
      <c r="O686" s="36"/>
      <c r="P686" s="36"/>
      <c r="Q686" s="36"/>
      <c r="R686" s="36"/>
      <c r="S686" s="36"/>
      <c r="T686" s="36">
        <v>12</v>
      </c>
      <c r="U686" s="36">
        <v>9</v>
      </c>
      <c r="V686" s="36">
        <f t="shared" si="277"/>
        <v>12</v>
      </c>
      <c r="W686" s="36">
        <f t="shared" si="278"/>
        <v>10</v>
      </c>
      <c r="X686" s="36">
        <f t="shared" si="279"/>
        <v>22</v>
      </c>
      <c r="Y686" s="36">
        <f t="shared" si="280"/>
        <v>11</v>
      </c>
      <c r="Z686" s="36">
        <f t="shared" si="280"/>
        <v>6</v>
      </c>
      <c r="AA686" s="105">
        <f t="shared" si="281"/>
        <v>17</v>
      </c>
    </row>
    <row r="687" spans="3:28" x14ac:dyDescent="0.4">
      <c r="C687" s="76">
        <v>10</v>
      </c>
      <c r="D687" s="6">
        <v>571446101</v>
      </c>
      <c r="E687" s="4" t="s">
        <v>111</v>
      </c>
      <c r="F687" s="20" t="s">
        <v>34</v>
      </c>
      <c r="G687" s="6">
        <v>22</v>
      </c>
      <c r="H687" s="6">
        <v>15</v>
      </c>
      <c r="I687" s="6">
        <f t="shared" ref="I687:I692" si="282">SUM(G687:H687)</f>
        <v>37</v>
      </c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>
        <v>6</v>
      </c>
      <c r="U687" s="36">
        <v>3</v>
      </c>
      <c r="V687" s="36">
        <f t="shared" ref="V687:W692" si="283">SUM(J687,L687,N687,R687,T687)</f>
        <v>6</v>
      </c>
      <c r="W687" s="36">
        <f t="shared" si="283"/>
        <v>3</v>
      </c>
      <c r="X687" s="36">
        <f t="shared" ref="X687:X692" si="284">SUM(V687,W687)</f>
        <v>9</v>
      </c>
      <c r="Y687" s="36">
        <f t="shared" ref="Y687:Z692" si="285">G687+P687-V687</f>
        <v>16</v>
      </c>
      <c r="Z687" s="36">
        <f t="shared" si="285"/>
        <v>12</v>
      </c>
      <c r="AA687" s="105">
        <f t="shared" si="281"/>
        <v>28</v>
      </c>
    </row>
    <row r="688" spans="3:28" x14ac:dyDescent="0.4">
      <c r="C688" s="76">
        <v>11</v>
      </c>
      <c r="D688" s="6">
        <v>571449001</v>
      </c>
      <c r="E688" s="4" t="s">
        <v>240</v>
      </c>
      <c r="F688" s="27" t="s">
        <v>33</v>
      </c>
      <c r="G688" s="6">
        <v>31</v>
      </c>
      <c r="H688" s="6">
        <v>4</v>
      </c>
      <c r="I688" s="6">
        <f t="shared" si="282"/>
        <v>35</v>
      </c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>
        <v>9</v>
      </c>
      <c r="U688" s="36">
        <v>3</v>
      </c>
      <c r="V688" s="36">
        <f t="shared" si="283"/>
        <v>9</v>
      </c>
      <c r="W688" s="36">
        <f t="shared" si="283"/>
        <v>3</v>
      </c>
      <c r="X688" s="36">
        <f t="shared" si="284"/>
        <v>12</v>
      </c>
      <c r="Y688" s="36">
        <f t="shared" si="285"/>
        <v>22</v>
      </c>
      <c r="Z688" s="36">
        <f t="shared" si="285"/>
        <v>1</v>
      </c>
      <c r="AA688" s="105">
        <f t="shared" si="281"/>
        <v>23</v>
      </c>
    </row>
    <row r="689" spans="3:28" x14ac:dyDescent="0.4">
      <c r="C689" s="76">
        <v>12</v>
      </c>
      <c r="D689" s="6">
        <v>572446101</v>
      </c>
      <c r="E689" s="4" t="s">
        <v>111</v>
      </c>
      <c r="F689" s="20" t="s">
        <v>34</v>
      </c>
      <c r="G689" s="6">
        <v>27</v>
      </c>
      <c r="H689" s="6">
        <v>9</v>
      </c>
      <c r="I689" s="6">
        <f t="shared" si="282"/>
        <v>36</v>
      </c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>
        <v>13</v>
      </c>
      <c r="U689" s="36">
        <v>4</v>
      </c>
      <c r="V689" s="36">
        <f t="shared" si="283"/>
        <v>13</v>
      </c>
      <c r="W689" s="36">
        <f t="shared" si="283"/>
        <v>4</v>
      </c>
      <c r="X689" s="36">
        <f t="shared" si="284"/>
        <v>17</v>
      </c>
      <c r="Y689" s="36">
        <f t="shared" si="285"/>
        <v>14</v>
      </c>
      <c r="Z689" s="36">
        <f t="shared" si="285"/>
        <v>5</v>
      </c>
      <c r="AA689" s="105">
        <f t="shared" si="281"/>
        <v>19</v>
      </c>
    </row>
    <row r="690" spans="3:28" x14ac:dyDescent="0.4">
      <c r="C690" s="76">
        <v>13</v>
      </c>
      <c r="D690" s="6">
        <v>573446101</v>
      </c>
      <c r="E690" s="4" t="s">
        <v>111</v>
      </c>
      <c r="F690" s="20" t="s">
        <v>34</v>
      </c>
      <c r="G690" s="6">
        <v>9</v>
      </c>
      <c r="H690" s="6">
        <v>8</v>
      </c>
      <c r="I690" s="6">
        <f t="shared" si="282"/>
        <v>17</v>
      </c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>
        <v>3</v>
      </c>
      <c r="U690" s="36">
        <v>3</v>
      </c>
      <c r="V690" s="36">
        <f t="shared" si="283"/>
        <v>3</v>
      </c>
      <c r="W690" s="36">
        <f t="shared" si="283"/>
        <v>3</v>
      </c>
      <c r="X690" s="36">
        <f t="shared" si="284"/>
        <v>6</v>
      </c>
      <c r="Y690" s="36">
        <f t="shared" si="285"/>
        <v>6</v>
      </c>
      <c r="Z690" s="36">
        <f t="shared" si="285"/>
        <v>5</v>
      </c>
      <c r="AA690" s="105">
        <f t="shared" si="281"/>
        <v>11</v>
      </c>
    </row>
    <row r="691" spans="3:28" x14ac:dyDescent="0.4">
      <c r="C691" s="76">
        <v>14</v>
      </c>
      <c r="D691" s="6">
        <v>581446101</v>
      </c>
      <c r="E691" s="4" t="s">
        <v>111</v>
      </c>
      <c r="F691" s="20" t="s">
        <v>34</v>
      </c>
      <c r="G691" s="6">
        <v>35</v>
      </c>
      <c r="H691" s="6">
        <v>25</v>
      </c>
      <c r="I691" s="6">
        <f t="shared" si="282"/>
        <v>60</v>
      </c>
      <c r="J691" s="36"/>
      <c r="K691" s="36"/>
      <c r="L691" s="36">
        <v>1</v>
      </c>
      <c r="M691" s="36"/>
      <c r="N691" s="36"/>
      <c r="O691" s="36"/>
      <c r="P691" s="36"/>
      <c r="Q691" s="36"/>
      <c r="R691" s="36"/>
      <c r="S691" s="36"/>
      <c r="T691" s="36">
        <v>15</v>
      </c>
      <c r="U691" s="36">
        <v>8</v>
      </c>
      <c r="V691" s="36">
        <f t="shared" si="283"/>
        <v>16</v>
      </c>
      <c r="W691" s="36">
        <f t="shared" si="283"/>
        <v>8</v>
      </c>
      <c r="X691" s="36">
        <f t="shared" si="284"/>
        <v>24</v>
      </c>
      <c r="Y691" s="36">
        <f t="shared" si="285"/>
        <v>19</v>
      </c>
      <c r="Z691" s="36">
        <f t="shared" si="285"/>
        <v>17</v>
      </c>
      <c r="AA691" s="105">
        <f t="shared" si="281"/>
        <v>36</v>
      </c>
    </row>
    <row r="692" spans="3:28" x14ac:dyDescent="0.4">
      <c r="C692" s="116">
        <v>15</v>
      </c>
      <c r="D692" s="78">
        <v>581449001</v>
      </c>
      <c r="E692" s="121" t="s">
        <v>240</v>
      </c>
      <c r="F692" s="78" t="s">
        <v>33</v>
      </c>
      <c r="G692" s="78">
        <v>17</v>
      </c>
      <c r="H692" s="78">
        <v>12</v>
      </c>
      <c r="I692" s="78">
        <f t="shared" si="282"/>
        <v>29</v>
      </c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>
        <v>7</v>
      </c>
      <c r="U692" s="81">
        <v>4</v>
      </c>
      <c r="V692" s="81">
        <f t="shared" si="283"/>
        <v>7</v>
      </c>
      <c r="W692" s="81">
        <f t="shared" si="283"/>
        <v>4</v>
      </c>
      <c r="X692" s="81">
        <f t="shared" si="284"/>
        <v>11</v>
      </c>
      <c r="Y692" s="81">
        <f t="shared" si="285"/>
        <v>10</v>
      </c>
      <c r="Z692" s="81">
        <f t="shared" si="285"/>
        <v>8</v>
      </c>
      <c r="AA692" s="106">
        <f t="shared" si="281"/>
        <v>18</v>
      </c>
    </row>
    <row r="693" spans="3:28" x14ac:dyDescent="0.4">
      <c r="C693" s="176"/>
      <c r="D693" s="27"/>
      <c r="E693" s="80" t="s">
        <v>17</v>
      </c>
      <c r="F693" s="5"/>
      <c r="G693" s="20">
        <f>SUM(G678:G692)</f>
        <v>338</v>
      </c>
      <c r="H693" s="20">
        <f t="shared" ref="H693:AA693" si="286">SUM(H678:H692)</f>
        <v>213</v>
      </c>
      <c r="I693" s="20">
        <f t="shared" si="286"/>
        <v>551</v>
      </c>
      <c r="J693" s="20">
        <f t="shared" si="286"/>
        <v>56</v>
      </c>
      <c r="K693" s="20">
        <f t="shared" si="286"/>
        <v>36</v>
      </c>
      <c r="L693" s="20">
        <f t="shared" si="286"/>
        <v>1</v>
      </c>
      <c r="M693" s="20"/>
      <c r="N693" s="20"/>
      <c r="O693" s="20"/>
      <c r="P693" s="20"/>
      <c r="Q693" s="20">
        <f t="shared" si="286"/>
        <v>1</v>
      </c>
      <c r="R693" s="20">
        <f t="shared" si="286"/>
        <v>2</v>
      </c>
      <c r="S693" s="20"/>
      <c r="T693" s="20">
        <f t="shared" si="286"/>
        <v>144</v>
      </c>
      <c r="U693" s="20">
        <f t="shared" si="286"/>
        <v>94</v>
      </c>
      <c r="V693" s="20">
        <f t="shared" si="286"/>
        <v>203</v>
      </c>
      <c r="W693" s="20">
        <f t="shared" si="286"/>
        <v>130</v>
      </c>
      <c r="X693" s="20">
        <f t="shared" si="286"/>
        <v>333</v>
      </c>
      <c r="Y693" s="20">
        <f t="shared" si="286"/>
        <v>135</v>
      </c>
      <c r="Z693" s="20">
        <f t="shared" si="286"/>
        <v>84</v>
      </c>
      <c r="AA693" s="20">
        <f t="shared" si="286"/>
        <v>219</v>
      </c>
    </row>
    <row r="694" spans="3:28" x14ac:dyDescent="0.4">
      <c r="C694" s="42"/>
      <c r="D694" s="43"/>
      <c r="E694" s="40" t="s">
        <v>37</v>
      </c>
      <c r="F694" s="83"/>
      <c r="G694" s="34">
        <f>SUM(G693)</f>
        <v>338</v>
      </c>
      <c r="H694" s="34">
        <f t="shared" ref="H694:AA694" si="287">SUM(H693)</f>
        <v>213</v>
      </c>
      <c r="I694" s="34">
        <f t="shared" si="287"/>
        <v>551</v>
      </c>
      <c r="J694" s="34">
        <f t="shared" si="287"/>
        <v>56</v>
      </c>
      <c r="K694" s="34">
        <f t="shared" si="287"/>
        <v>36</v>
      </c>
      <c r="L694" s="34">
        <f t="shared" si="287"/>
        <v>1</v>
      </c>
      <c r="M694" s="34"/>
      <c r="N694" s="34"/>
      <c r="O694" s="34"/>
      <c r="P694" s="34"/>
      <c r="Q694" s="34">
        <f t="shared" si="287"/>
        <v>1</v>
      </c>
      <c r="R694" s="34">
        <f t="shared" si="287"/>
        <v>2</v>
      </c>
      <c r="S694" s="34"/>
      <c r="T694" s="34">
        <f t="shared" si="287"/>
        <v>144</v>
      </c>
      <c r="U694" s="34">
        <f t="shared" si="287"/>
        <v>94</v>
      </c>
      <c r="V694" s="34">
        <f t="shared" si="287"/>
        <v>203</v>
      </c>
      <c r="W694" s="34">
        <f t="shared" si="287"/>
        <v>130</v>
      </c>
      <c r="X694" s="34">
        <f t="shared" si="287"/>
        <v>333</v>
      </c>
      <c r="Y694" s="34">
        <f t="shared" si="287"/>
        <v>135</v>
      </c>
      <c r="Z694" s="34">
        <f t="shared" si="287"/>
        <v>84</v>
      </c>
      <c r="AA694" s="109">
        <f t="shared" si="287"/>
        <v>219</v>
      </c>
    </row>
    <row r="695" spans="3:28" x14ac:dyDescent="0.4">
      <c r="C695" s="142"/>
      <c r="D695" s="46"/>
      <c r="E695" s="54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</row>
    <row r="696" spans="3:28" x14ac:dyDescent="0.4">
      <c r="C696" s="142"/>
      <c r="D696" s="46"/>
      <c r="E696" s="54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</row>
    <row r="697" spans="3:28" x14ac:dyDescent="0.4">
      <c r="C697" s="142"/>
      <c r="D697" s="46"/>
      <c r="E697" s="54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</row>
    <row r="698" spans="3:28" x14ac:dyDescent="0.4">
      <c r="C698" s="142"/>
      <c r="D698" s="46"/>
      <c r="E698" s="54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</row>
    <row r="699" spans="3:28" x14ac:dyDescent="0.4">
      <c r="C699" s="172"/>
      <c r="D699" s="95"/>
      <c r="E699" s="150"/>
      <c r="F699" s="95"/>
      <c r="G699" s="95"/>
      <c r="H699" s="95"/>
      <c r="I699" s="95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</row>
    <row r="700" spans="3:28" x14ac:dyDescent="0.4">
      <c r="C700" s="255" t="s">
        <v>199</v>
      </c>
      <c r="D700" s="255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  <c r="Z700" s="255"/>
      <c r="AA700" s="255"/>
      <c r="AB700" s="18"/>
    </row>
    <row r="701" spans="3:28" x14ac:dyDescent="0.4">
      <c r="C701" s="267" t="s">
        <v>38</v>
      </c>
      <c r="D701" s="267"/>
      <c r="E701" s="267"/>
      <c r="F701" s="267"/>
      <c r="G701" s="267"/>
      <c r="H701" s="267"/>
      <c r="I701" s="267"/>
      <c r="J701" s="267"/>
      <c r="K701" s="267"/>
      <c r="L701" s="267"/>
      <c r="M701" s="267"/>
      <c r="N701" s="267"/>
      <c r="O701" s="267"/>
      <c r="P701" s="267"/>
      <c r="Q701" s="267"/>
      <c r="R701" s="267"/>
      <c r="S701" s="267"/>
      <c r="T701" s="267"/>
      <c r="U701" s="267"/>
      <c r="V701" s="267"/>
      <c r="W701" s="267"/>
      <c r="X701" s="267"/>
      <c r="Y701" s="267"/>
      <c r="Z701" s="267"/>
      <c r="AA701" s="267"/>
      <c r="AB701" s="19"/>
    </row>
    <row r="702" spans="3:28" x14ac:dyDescent="0.4">
      <c r="C702" s="264" t="s">
        <v>1</v>
      </c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6"/>
    </row>
    <row r="703" spans="3:28" x14ac:dyDescent="0.4">
      <c r="C703" s="251" t="s">
        <v>3</v>
      </c>
      <c r="D703" s="257" t="s">
        <v>4</v>
      </c>
      <c r="E703" s="251" t="s">
        <v>5</v>
      </c>
      <c r="F703" s="251" t="s">
        <v>6</v>
      </c>
      <c r="G703" s="258" t="s">
        <v>7</v>
      </c>
      <c r="H703" s="259"/>
      <c r="I703" s="260"/>
      <c r="J703" s="264" t="s">
        <v>8</v>
      </c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6"/>
      <c r="Y703" s="258" t="s">
        <v>9</v>
      </c>
      <c r="Z703" s="259"/>
      <c r="AA703" s="260"/>
    </row>
    <row r="704" spans="3:28" x14ac:dyDescent="0.4">
      <c r="C704" s="251"/>
      <c r="D704" s="257"/>
      <c r="E704" s="251"/>
      <c r="F704" s="251"/>
      <c r="G704" s="261"/>
      <c r="H704" s="262"/>
      <c r="I704" s="263"/>
      <c r="J704" s="251" t="s">
        <v>13</v>
      </c>
      <c r="K704" s="251"/>
      <c r="L704" s="251" t="s">
        <v>14</v>
      </c>
      <c r="M704" s="251"/>
      <c r="N704" s="251" t="s">
        <v>174</v>
      </c>
      <c r="O704" s="251"/>
      <c r="P704" s="251" t="s">
        <v>175</v>
      </c>
      <c r="Q704" s="251"/>
      <c r="R704" s="251" t="s">
        <v>94</v>
      </c>
      <c r="S704" s="251"/>
      <c r="T704" s="251" t="s">
        <v>95</v>
      </c>
      <c r="U704" s="251"/>
      <c r="V704" s="252" t="s">
        <v>12</v>
      </c>
      <c r="W704" s="253"/>
      <c r="X704" s="254"/>
      <c r="Y704" s="261"/>
      <c r="Z704" s="262"/>
      <c r="AA704" s="263"/>
    </row>
    <row r="705" spans="3:28" x14ac:dyDescent="0.4">
      <c r="C705" s="251"/>
      <c r="D705" s="257"/>
      <c r="E705" s="251"/>
      <c r="F705" s="251"/>
      <c r="G705" s="136" t="s">
        <v>10</v>
      </c>
      <c r="H705" s="136" t="s">
        <v>11</v>
      </c>
      <c r="I705" s="136" t="s">
        <v>12</v>
      </c>
      <c r="J705" s="136" t="s">
        <v>10</v>
      </c>
      <c r="K705" s="136" t="s">
        <v>11</v>
      </c>
      <c r="L705" s="136" t="s">
        <v>10</v>
      </c>
      <c r="M705" s="136" t="s">
        <v>11</v>
      </c>
      <c r="N705" s="136" t="s">
        <v>10</v>
      </c>
      <c r="O705" s="136" t="s">
        <v>11</v>
      </c>
      <c r="P705" s="136" t="s">
        <v>10</v>
      </c>
      <c r="Q705" s="136" t="s">
        <v>11</v>
      </c>
      <c r="R705" s="136" t="s">
        <v>10</v>
      </c>
      <c r="S705" s="136" t="s">
        <v>11</v>
      </c>
      <c r="T705" s="136" t="s">
        <v>10</v>
      </c>
      <c r="U705" s="136" t="s">
        <v>11</v>
      </c>
      <c r="V705" s="136" t="s">
        <v>10</v>
      </c>
      <c r="W705" s="136" t="s">
        <v>11</v>
      </c>
      <c r="X705" s="136" t="s">
        <v>12</v>
      </c>
      <c r="Y705" s="136" t="s">
        <v>10</v>
      </c>
      <c r="Z705" s="136" t="s">
        <v>11</v>
      </c>
      <c r="AA705" s="136" t="s">
        <v>12</v>
      </c>
      <c r="AB705" s="137"/>
    </row>
    <row r="706" spans="3:28" s="89" customFormat="1" x14ac:dyDescent="0.4">
      <c r="C706" s="125"/>
      <c r="D706" s="145" t="s">
        <v>15</v>
      </c>
      <c r="E706" s="145"/>
      <c r="F706" s="100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103"/>
    </row>
    <row r="707" spans="3:28" x14ac:dyDescent="0.4">
      <c r="C707" s="58"/>
      <c r="D707" s="147" t="s">
        <v>148</v>
      </c>
      <c r="E707" s="147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20"/>
      <c r="Z707" s="20"/>
      <c r="AA707" s="104"/>
    </row>
    <row r="708" spans="3:28" s="89" customFormat="1" x14ac:dyDescent="0.4">
      <c r="C708" s="58">
        <v>1</v>
      </c>
      <c r="D708" s="6">
        <v>580165511</v>
      </c>
      <c r="E708" s="4" t="s">
        <v>102</v>
      </c>
      <c r="F708" s="6" t="s">
        <v>39</v>
      </c>
      <c r="G708" s="36">
        <v>16</v>
      </c>
      <c r="H708" s="36"/>
      <c r="I708" s="36">
        <f>SUM(G708:H708)</f>
        <v>16</v>
      </c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>
        <f t="shared" ref="Y708:Y709" si="288">G708+P708-V708</f>
        <v>16</v>
      </c>
      <c r="Z708" s="36"/>
      <c r="AA708" s="105">
        <f>SUM(Y708:Z708)</f>
        <v>16</v>
      </c>
    </row>
    <row r="709" spans="3:28" s="89" customFormat="1" x14ac:dyDescent="0.4">
      <c r="C709" s="71">
        <v>2</v>
      </c>
      <c r="D709" s="7">
        <v>580166511</v>
      </c>
      <c r="E709" s="72" t="s">
        <v>101</v>
      </c>
      <c r="F709" s="7" t="s">
        <v>39</v>
      </c>
      <c r="G709" s="41">
        <v>22</v>
      </c>
      <c r="H709" s="41"/>
      <c r="I709" s="41">
        <f>SUM(G709:H709)</f>
        <v>22</v>
      </c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>
        <v>1</v>
      </c>
      <c r="U709" s="41"/>
      <c r="V709" s="41">
        <f>SUM(J709,L709,N709,R709,T709)</f>
        <v>1</v>
      </c>
      <c r="W709" s="41"/>
      <c r="X709" s="41">
        <f>SUM(V709,W709)</f>
        <v>1</v>
      </c>
      <c r="Y709" s="41">
        <f t="shared" si="288"/>
        <v>21</v>
      </c>
      <c r="Z709" s="41"/>
      <c r="AA709" s="110">
        <f>SUM(Y709:Z709)</f>
        <v>21</v>
      </c>
    </row>
    <row r="710" spans="3:28" s="89" customFormat="1" x14ac:dyDescent="0.4">
      <c r="C710" s="79"/>
      <c r="D710" s="69"/>
      <c r="E710" s="80" t="s">
        <v>120</v>
      </c>
      <c r="F710" s="69"/>
      <c r="G710" s="34">
        <f>SUM(G708:G709)</f>
        <v>38</v>
      </c>
      <c r="H710" s="34"/>
      <c r="I710" s="34">
        <f t="shared" ref="I710:AA710" si="289">SUM(I708:I709)</f>
        <v>38</v>
      </c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>
        <f t="shared" si="289"/>
        <v>1</v>
      </c>
      <c r="U710" s="34"/>
      <c r="V710" s="34">
        <f t="shared" si="289"/>
        <v>1</v>
      </c>
      <c r="W710" s="34"/>
      <c r="X710" s="34">
        <f t="shared" si="289"/>
        <v>1</v>
      </c>
      <c r="Y710" s="34">
        <f t="shared" si="289"/>
        <v>37</v>
      </c>
      <c r="Z710" s="34"/>
      <c r="AA710" s="109">
        <f t="shared" si="289"/>
        <v>37</v>
      </c>
    </row>
    <row r="711" spans="3:28" s="89" customFormat="1" x14ac:dyDescent="0.4">
      <c r="C711" s="70">
        <v>3</v>
      </c>
      <c r="D711" s="27">
        <v>580465511</v>
      </c>
      <c r="E711" s="5" t="s">
        <v>71</v>
      </c>
      <c r="F711" s="27" t="s">
        <v>39</v>
      </c>
      <c r="G711" s="20">
        <v>15</v>
      </c>
      <c r="H711" s="20"/>
      <c r="I711" s="20">
        <f t="shared" ref="I711:I719" si="290">SUM(G711:H711)</f>
        <v>15</v>
      </c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>
        <v>2</v>
      </c>
      <c r="U711" s="20"/>
      <c r="V711" s="36">
        <f>SUM(J711,L711,N711,R711,T711)</f>
        <v>2</v>
      </c>
      <c r="W711" s="36"/>
      <c r="X711" s="36">
        <f>SUM(V711,W711)</f>
        <v>2</v>
      </c>
      <c r="Y711" s="20">
        <f t="shared" ref="Y711:Y718" si="291">G711+P711-V711</f>
        <v>13</v>
      </c>
      <c r="Z711" s="20"/>
      <c r="AA711" s="104">
        <f t="shared" ref="AA711:AA718" si="292">SUM(Y711:Z711)</f>
        <v>13</v>
      </c>
    </row>
    <row r="712" spans="3:28" s="89" customFormat="1" x14ac:dyDescent="0.4">
      <c r="C712" s="58">
        <v>4</v>
      </c>
      <c r="D712" s="6">
        <v>580465611</v>
      </c>
      <c r="E712" s="4" t="s">
        <v>70</v>
      </c>
      <c r="F712" s="6" t="s">
        <v>39</v>
      </c>
      <c r="G712" s="36">
        <v>16</v>
      </c>
      <c r="H712" s="36"/>
      <c r="I712" s="36">
        <f t="shared" si="290"/>
        <v>16</v>
      </c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>
        <v>5</v>
      </c>
      <c r="U712" s="36"/>
      <c r="V712" s="36">
        <f t="shared" ref="V712:V719" si="293">SUM(J712,L712,N712,R712,T712)</f>
        <v>5</v>
      </c>
      <c r="W712" s="36"/>
      <c r="X712" s="36">
        <f t="shared" ref="X712:X719" si="294">SUM(V712,W712)</f>
        <v>5</v>
      </c>
      <c r="Y712" s="36">
        <f t="shared" si="291"/>
        <v>11</v>
      </c>
      <c r="Z712" s="36"/>
      <c r="AA712" s="105">
        <f t="shared" si="292"/>
        <v>11</v>
      </c>
    </row>
    <row r="713" spans="3:28" s="89" customFormat="1" x14ac:dyDescent="0.4">
      <c r="C713" s="58">
        <v>5</v>
      </c>
      <c r="D713" s="6">
        <v>580465621</v>
      </c>
      <c r="E713" s="4" t="s">
        <v>69</v>
      </c>
      <c r="F713" s="6" t="s">
        <v>39</v>
      </c>
      <c r="G713" s="36">
        <v>5</v>
      </c>
      <c r="H713" s="36">
        <v>12</v>
      </c>
      <c r="I713" s="36">
        <f t="shared" si="290"/>
        <v>17</v>
      </c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>
        <v>1</v>
      </c>
      <c r="U713" s="36">
        <v>1</v>
      </c>
      <c r="V713" s="36">
        <f t="shared" si="293"/>
        <v>1</v>
      </c>
      <c r="W713" s="36">
        <f t="shared" ref="W713:W717" si="295">SUM(K713,M713,O713,S713,U713)</f>
        <v>1</v>
      </c>
      <c r="X713" s="36">
        <f t="shared" si="294"/>
        <v>2</v>
      </c>
      <c r="Y713" s="36">
        <f t="shared" si="291"/>
        <v>4</v>
      </c>
      <c r="Z713" s="36">
        <f t="shared" ref="Z713:Z717" si="296">H713+Q713-W713</f>
        <v>11</v>
      </c>
      <c r="AA713" s="105">
        <f t="shared" si="292"/>
        <v>15</v>
      </c>
    </row>
    <row r="714" spans="3:28" s="89" customFormat="1" x14ac:dyDescent="0.4">
      <c r="C714" s="58">
        <v>6</v>
      </c>
      <c r="D714" s="6">
        <v>580466511</v>
      </c>
      <c r="E714" s="4" t="s">
        <v>72</v>
      </c>
      <c r="F714" s="6" t="s">
        <v>39</v>
      </c>
      <c r="G714" s="36">
        <v>26</v>
      </c>
      <c r="H714" s="36">
        <v>1</v>
      </c>
      <c r="I714" s="36">
        <f t="shared" si="290"/>
        <v>27</v>
      </c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>
        <v>1</v>
      </c>
      <c r="U714" s="36"/>
      <c r="V714" s="36">
        <f t="shared" si="293"/>
        <v>1</v>
      </c>
      <c r="W714" s="36"/>
      <c r="X714" s="36">
        <f t="shared" si="294"/>
        <v>1</v>
      </c>
      <c r="Y714" s="36">
        <f t="shared" si="291"/>
        <v>25</v>
      </c>
      <c r="Z714" s="36">
        <f t="shared" si="296"/>
        <v>1</v>
      </c>
      <c r="AA714" s="105">
        <f t="shared" si="292"/>
        <v>26</v>
      </c>
    </row>
    <row r="715" spans="3:28" s="89" customFormat="1" x14ac:dyDescent="0.4">
      <c r="C715" s="58">
        <v>7</v>
      </c>
      <c r="D715" s="6">
        <v>580462201</v>
      </c>
      <c r="E715" s="4" t="s">
        <v>93</v>
      </c>
      <c r="F715" s="6" t="s">
        <v>40</v>
      </c>
      <c r="G715" s="36">
        <v>12</v>
      </c>
      <c r="H715" s="36">
        <v>3</v>
      </c>
      <c r="I715" s="36">
        <f>SUM(G715:H715)</f>
        <v>15</v>
      </c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>
        <v>2</v>
      </c>
      <c r="U715" s="36"/>
      <c r="V715" s="36">
        <f t="shared" si="293"/>
        <v>2</v>
      </c>
      <c r="W715" s="36"/>
      <c r="X715" s="36">
        <f t="shared" si="294"/>
        <v>2</v>
      </c>
      <c r="Y715" s="36">
        <f t="shared" si="291"/>
        <v>10</v>
      </c>
      <c r="Z715" s="36">
        <f t="shared" si="296"/>
        <v>3</v>
      </c>
      <c r="AA715" s="105">
        <f t="shared" si="292"/>
        <v>13</v>
      </c>
    </row>
    <row r="716" spans="3:28" s="89" customFormat="1" x14ac:dyDescent="0.4">
      <c r="C716" s="58">
        <v>8</v>
      </c>
      <c r="D716" s="6">
        <v>580466801</v>
      </c>
      <c r="E716" s="4" t="s">
        <v>73</v>
      </c>
      <c r="F716" s="6" t="s">
        <v>40</v>
      </c>
      <c r="G716" s="36">
        <v>15</v>
      </c>
      <c r="H716" s="36">
        <v>6</v>
      </c>
      <c r="I716" s="36">
        <f t="shared" si="290"/>
        <v>21</v>
      </c>
      <c r="J716" s="36"/>
      <c r="K716" s="36"/>
      <c r="L716" s="36"/>
      <c r="M716" s="36">
        <v>1</v>
      </c>
      <c r="N716" s="36"/>
      <c r="O716" s="36"/>
      <c r="P716" s="36"/>
      <c r="Q716" s="36"/>
      <c r="R716" s="36"/>
      <c r="S716" s="36"/>
      <c r="T716" s="36">
        <v>5</v>
      </c>
      <c r="U716" s="36"/>
      <c r="V716" s="36">
        <f t="shared" si="293"/>
        <v>5</v>
      </c>
      <c r="W716" s="36">
        <f t="shared" si="295"/>
        <v>1</v>
      </c>
      <c r="X716" s="36">
        <f t="shared" si="294"/>
        <v>6</v>
      </c>
      <c r="Y716" s="36">
        <f t="shared" si="291"/>
        <v>10</v>
      </c>
      <c r="Z716" s="36">
        <f t="shared" si="296"/>
        <v>5</v>
      </c>
      <c r="AA716" s="105">
        <f t="shared" si="292"/>
        <v>15</v>
      </c>
    </row>
    <row r="717" spans="3:28" s="89" customFormat="1" x14ac:dyDescent="0.4">
      <c r="C717" s="58">
        <v>9</v>
      </c>
      <c r="D717" s="6">
        <v>580467101</v>
      </c>
      <c r="E717" s="4" t="s">
        <v>74</v>
      </c>
      <c r="F717" s="6" t="s">
        <v>40</v>
      </c>
      <c r="G717" s="36">
        <v>8</v>
      </c>
      <c r="H717" s="36">
        <v>22</v>
      </c>
      <c r="I717" s="36">
        <f t="shared" si="290"/>
        <v>30</v>
      </c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>
        <v>4</v>
      </c>
      <c r="U717" s="36">
        <v>2</v>
      </c>
      <c r="V717" s="36">
        <f t="shared" si="293"/>
        <v>4</v>
      </c>
      <c r="W717" s="36">
        <f t="shared" si="295"/>
        <v>2</v>
      </c>
      <c r="X717" s="36">
        <f t="shared" si="294"/>
        <v>6</v>
      </c>
      <c r="Y717" s="36">
        <f t="shared" si="291"/>
        <v>4</v>
      </c>
      <c r="Z717" s="36">
        <f t="shared" si="296"/>
        <v>20</v>
      </c>
      <c r="AA717" s="105">
        <f t="shared" si="292"/>
        <v>24</v>
      </c>
    </row>
    <row r="718" spans="3:28" s="89" customFormat="1" x14ac:dyDescent="0.4">
      <c r="C718" s="58">
        <v>10</v>
      </c>
      <c r="D718" s="6">
        <v>580467501</v>
      </c>
      <c r="E718" s="4" t="s">
        <v>114</v>
      </c>
      <c r="F718" s="6" t="s">
        <v>40</v>
      </c>
      <c r="G718" s="36">
        <v>7</v>
      </c>
      <c r="H718" s="36"/>
      <c r="I718" s="36">
        <f t="shared" si="290"/>
        <v>7</v>
      </c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>
        <v>3</v>
      </c>
      <c r="U718" s="36"/>
      <c r="V718" s="36">
        <f t="shared" si="293"/>
        <v>3</v>
      </c>
      <c r="W718" s="36"/>
      <c r="X718" s="36">
        <f t="shared" si="294"/>
        <v>3</v>
      </c>
      <c r="Y718" s="36">
        <f t="shared" si="291"/>
        <v>4</v>
      </c>
      <c r="Z718" s="36"/>
      <c r="AA718" s="105">
        <f t="shared" si="292"/>
        <v>4</v>
      </c>
    </row>
    <row r="719" spans="3:28" s="89" customFormat="1" x14ac:dyDescent="0.4">
      <c r="C719" s="120">
        <v>11</v>
      </c>
      <c r="D719" s="78">
        <v>580467701</v>
      </c>
      <c r="E719" s="121" t="s">
        <v>128</v>
      </c>
      <c r="F719" s="78" t="s">
        <v>40</v>
      </c>
      <c r="G719" s="81">
        <v>12</v>
      </c>
      <c r="H719" s="81">
        <v>3</v>
      </c>
      <c r="I719" s="81">
        <f t="shared" si="290"/>
        <v>15</v>
      </c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>
        <v>4</v>
      </c>
      <c r="U719" s="81"/>
      <c r="V719" s="81">
        <f t="shared" si="293"/>
        <v>4</v>
      </c>
      <c r="W719" s="81"/>
      <c r="X719" s="81">
        <f t="shared" si="294"/>
        <v>4</v>
      </c>
      <c r="Y719" s="81">
        <f>G719+P719-V719</f>
        <v>8</v>
      </c>
      <c r="Z719" s="81">
        <f>H719+Q719-W719</f>
        <v>3</v>
      </c>
      <c r="AA719" s="106">
        <f>SUM(Y719:Z719)</f>
        <v>11</v>
      </c>
    </row>
    <row r="720" spans="3:28" s="89" customFormat="1" x14ac:dyDescent="0.4">
      <c r="C720" s="70"/>
      <c r="D720" s="27"/>
      <c r="E720" s="164" t="s">
        <v>105</v>
      </c>
      <c r="F720" s="118"/>
      <c r="G720" s="39">
        <f>SUM(G711:G719)</f>
        <v>116</v>
      </c>
      <c r="H720" s="39">
        <f t="shared" ref="H720:M720" si="297">SUM(H711:H719)</f>
        <v>47</v>
      </c>
      <c r="I720" s="39">
        <f t="shared" si="297"/>
        <v>163</v>
      </c>
      <c r="J720" s="39"/>
      <c r="K720" s="39"/>
      <c r="L720" s="39"/>
      <c r="M720" s="39">
        <f t="shared" si="297"/>
        <v>1</v>
      </c>
      <c r="N720" s="39"/>
      <c r="O720" s="39"/>
      <c r="P720" s="39"/>
      <c r="Q720" s="39"/>
      <c r="R720" s="39"/>
      <c r="S720" s="39"/>
      <c r="T720" s="39">
        <f t="shared" ref="T720:AA720" si="298">SUM(T711:T719)</f>
        <v>27</v>
      </c>
      <c r="U720" s="39">
        <f t="shared" si="298"/>
        <v>3</v>
      </c>
      <c r="V720" s="39">
        <f t="shared" si="298"/>
        <v>27</v>
      </c>
      <c r="W720" s="39">
        <f t="shared" si="298"/>
        <v>4</v>
      </c>
      <c r="X720" s="39">
        <f t="shared" si="298"/>
        <v>31</v>
      </c>
      <c r="Y720" s="39">
        <f t="shared" si="298"/>
        <v>89</v>
      </c>
      <c r="Z720" s="39">
        <f t="shared" si="298"/>
        <v>43</v>
      </c>
      <c r="AA720" s="109">
        <f t="shared" si="298"/>
        <v>132</v>
      </c>
    </row>
    <row r="721" spans="3:28" s="89" customFormat="1" x14ac:dyDescent="0.4">
      <c r="C721" s="58"/>
      <c r="D721" s="6"/>
      <c r="E721" s="80" t="s">
        <v>17</v>
      </c>
      <c r="F721" s="69"/>
      <c r="G721" s="34">
        <f>SUM(G720,G710)</f>
        <v>154</v>
      </c>
      <c r="H721" s="34">
        <f>SUM(H720,H710)</f>
        <v>47</v>
      </c>
      <c r="I721" s="34">
        <f>SUM(I720,I710)</f>
        <v>201</v>
      </c>
      <c r="J721" s="34"/>
      <c r="K721" s="34"/>
      <c r="L721" s="34"/>
      <c r="M721" s="34">
        <f t="shared" ref="M721:U721" si="299">SUM(M720,M710)</f>
        <v>1</v>
      </c>
      <c r="N721" s="34"/>
      <c r="O721" s="34"/>
      <c r="P721" s="34"/>
      <c r="Q721" s="34"/>
      <c r="R721" s="34"/>
      <c r="S721" s="34"/>
      <c r="T721" s="34">
        <f t="shared" si="299"/>
        <v>28</v>
      </c>
      <c r="U721" s="34">
        <f t="shared" si="299"/>
        <v>3</v>
      </c>
      <c r="V721" s="34">
        <f>SUM(J721,L721,N721,R721,T721)</f>
        <v>28</v>
      </c>
      <c r="W721" s="34">
        <f t="shared" ref="W721" si="300">SUM(K721,M721,O721,S721,U721)</f>
        <v>4</v>
      </c>
      <c r="X721" s="34">
        <f t="shared" ref="X721" si="301">SUM(V721,W721)</f>
        <v>32</v>
      </c>
      <c r="Y721" s="34">
        <f>G721+P721-V721</f>
        <v>126</v>
      </c>
      <c r="Z721" s="34">
        <f>H721+Q721-W721</f>
        <v>43</v>
      </c>
      <c r="AA721" s="109">
        <f>SUM(Y721:Z721)</f>
        <v>169</v>
      </c>
    </row>
    <row r="722" spans="3:28" s="89" customFormat="1" x14ac:dyDescent="0.4">
      <c r="C722" s="154"/>
      <c r="D722" s="78"/>
      <c r="E722" s="68" t="s">
        <v>203</v>
      </c>
      <c r="F722" s="67"/>
      <c r="G722" s="44">
        <f>SUM(G721)</f>
        <v>154</v>
      </c>
      <c r="H722" s="44">
        <f t="shared" ref="H722:U722" si="302">SUM(H721)</f>
        <v>47</v>
      </c>
      <c r="I722" s="44">
        <f t="shared" si="302"/>
        <v>201</v>
      </c>
      <c r="J722" s="44"/>
      <c r="K722" s="44"/>
      <c r="L722" s="44"/>
      <c r="M722" s="44">
        <f t="shared" si="302"/>
        <v>1</v>
      </c>
      <c r="N722" s="44"/>
      <c r="O722" s="44"/>
      <c r="P722" s="44"/>
      <c r="Q722" s="44"/>
      <c r="R722" s="44"/>
      <c r="S722" s="44"/>
      <c r="T722" s="44">
        <f t="shared" si="302"/>
        <v>28</v>
      </c>
      <c r="U722" s="44">
        <f t="shared" si="302"/>
        <v>3</v>
      </c>
      <c r="V722" s="44">
        <f>SUM(J722,L722,N722,R722,T722)</f>
        <v>28</v>
      </c>
      <c r="W722" s="44">
        <f>SUM(K722,M722,O722,S722,U722)</f>
        <v>4</v>
      </c>
      <c r="X722" s="44">
        <f>SUM(V722,W722)</f>
        <v>32</v>
      </c>
      <c r="Y722" s="44">
        <f>G722+P722-V722</f>
        <v>126</v>
      </c>
      <c r="Z722" s="44">
        <f>H722+Q722-W722</f>
        <v>43</v>
      </c>
      <c r="AA722" s="111">
        <f>SUM(Y722:Z722)</f>
        <v>169</v>
      </c>
    </row>
    <row r="723" spans="3:28" s="89" customFormat="1" x14ac:dyDescent="0.4">
      <c r="C723" s="150"/>
      <c r="D723" s="95"/>
      <c r="E723" s="150"/>
      <c r="F723" s="95"/>
      <c r="G723" s="95"/>
      <c r="H723" s="95"/>
      <c r="I723" s="95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</row>
    <row r="724" spans="3:28" s="89" customFormat="1" x14ac:dyDescent="0.4">
      <c r="C724" s="150"/>
      <c r="D724" s="95"/>
      <c r="E724" s="150"/>
      <c r="F724" s="95"/>
      <c r="G724" s="95"/>
      <c r="H724" s="95"/>
      <c r="I724" s="95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</row>
    <row r="725" spans="3:28" s="89" customFormat="1" x14ac:dyDescent="0.4">
      <c r="C725" s="150"/>
      <c r="D725" s="95"/>
      <c r="E725" s="150"/>
      <c r="F725" s="95"/>
      <c r="G725" s="95"/>
      <c r="H725" s="95"/>
      <c r="I725" s="95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</row>
    <row r="726" spans="3:28" x14ac:dyDescent="0.4">
      <c r="C726" s="142"/>
      <c r="D726" s="46"/>
      <c r="E726" s="54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</row>
    <row r="727" spans="3:28" x14ac:dyDescent="0.4">
      <c r="C727" s="255" t="s">
        <v>199</v>
      </c>
      <c r="D727" s="255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  <c r="Z727" s="255"/>
      <c r="AA727" s="255"/>
      <c r="AB727" s="18"/>
    </row>
    <row r="728" spans="3:28" x14ac:dyDescent="0.4">
      <c r="C728" s="267" t="s">
        <v>38</v>
      </c>
      <c r="D728" s="267"/>
      <c r="E728" s="267"/>
      <c r="F728" s="267"/>
      <c r="G728" s="267"/>
      <c r="H728" s="267"/>
      <c r="I728" s="267"/>
      <c r="J728" s="267"/>
      <c r="K728" s="267"/>
      <c r="L728" s="267"/>
      <c r="M728" s="267"/>
      <c r="N728" s="267"/>
      <c r="O728" s="267"/>
      <c r="P728" s="267"/>
      <c r="Q728" s="267"/>
      <c r="R728" s="267"/>
      <c r="S728" s="267"/>
      <c r="T728" s="267"/>
      <c r="U728" s="267"/>
      <c r="V728" s="267"/>
      <c r="W728" s="267"/>
      <c r="X728" s="267"/>
      <c r="Y728" s="267"/>
      <c r="Z728" s="267"/>
      <c r="AA728" s="267"/>
      <c r="AB728" s="19"/>
    </row>
    <row r="729" spans="3:28" x14ac:dyDescent="0.4">
      <c r="C729" s="264" t="s">
        <v>1</v>
      </c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6"/>
    </row>
    <row r="730" spans="3:28" x14ac:dyDescent="0.4">
      <c r="C730" s="251" t="s">
        <v>3</v>
      </c>
      <c r="D730" s="257" t="s">
        <v>4</v>
      </c>
      <c r="E730" s="251" t="s">
        <v>5</v>
      </c>
      <c r="F730" s="251" t="s">
        <v>6</v>
      </c>
      <c r="G730" s="258" t="s">
        <v>7</v>
      </c>
      <c r="H730" s="259"/>
      <c r="I730" s="260"/>
      <c r="J730" s="264" t="s">
        <v>8</v>
      </c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6"/>
      <c r="Y730" s="258" t="s">
        <v>9</v>
      </c>
      <c r="Z730" s="259"/>
      <c r="AA730" s="260"/>
    </row>
    <row r="731" spans="3:28" x14ac:dyDescent="0.4">
      <c r="C731" s="251"/>
      <c r="D731" s="257"/>
      <c r="E731" s="251"/>
      <c r="F731" s="251"/>
      <c r="G731" s="261"/>
      <c r="H731" s="262"/>
      <c r="I731" s="263"/>
      <c r="J731" s="251" t="s">
        <v>13</v>
      </c>
      <c r="K731" s="251"/>
      <c r="L731" s="251" t="s">
        <v>14</v>
      </c>
      <c r="M731" s="251"/>
      <c r="N731" s="251" t="s">
        <v>174</v>
      </c>
      <c r="O731" s="251"/>
      <c r="P731" s="251" t="s">
        <v>175</v>
      </c>
      <c r="Q731" s="251"/>
      <c r="R731" s="251" t="s">
        <v>94</v>
      </c>
      <c r="S731" s="251"/>
      <c r="T731" s="251" t="s">
        <v>95</v>
      </c>
      <c r="U731" s="251"/>
      <c r="V731" s="252" t="s">
        <v>12</v>
      </c>
      <c r="W731" s="253"/>
      <c r="X731" s="254"/>
      <c r="Y731" s="261"/>
      <c r="Z731" s="262"/>
      <c r="AA731" s="263"/>
    </row>
    <row r="732" spans="3:28" x14ac:dyDescent="0.4">
      <c r="C732" s="251"/>
      <c r="D732" s="257"/>
      <c r="E732" s="251"/>
      <c r="F732" s="251"/>
      <c r="G732" s="136" t="s">
        <v>10</v>
      </c>
      <c r="H732" s="136" t="s">
        <v>11</v>
      </c>
      <c r="I732" s="136" t="s">
        <v>12</v>
      </c>
      <c r="J732" s="136" t="s">
        <v>10</v>
      </c>
      <c r="K732" s="136" t="s">
        <v>11</v>
      </c>
      <c r="L732" s="136" t="s">
        <v>10</v>
      </c>
      <c r="M732" s="136" t="s">
        <v>11</v>
      </c>
      <c r="N732" s="136" t="s">
        <v>10</v>
      </c>
      <c r="O732" s="136" t="s">
        <v>11</v>
      </c>
      <c r="P732" s="136" t="s">
        <v>10</v>
      </c>
      <c r="Q732" s="136" t="s">
        <v>11</v>
      </c>
      <c r="R732" s="136" t="s">
        <v>10</v>
      </c>
      <c r="S732" s="136" t="s">
        <v>11</v>
      </c>
      <c r="T732" s="136" t="s">
        <v>10</v>
      </c>
      <c r="U732" s="136" t="s">
        <v>11</v>
      </c>
      <c r="V732" s="136" t="s">
        <v>10</v>
      </c>
      <c r="W732" s="136" t="s">
        <v>11</v>
      </c>
      <c r="X732" s="136" t="s">
        <v>12</v>
      </c>
      <c r="Y732" s="136" t="s">
        <v>10</v>
      </c>
      <c r="Z732" s="136" t="s">
        <v>11</v>
      </c>
      <c r="AA732" s="136" t="s">
        <v>12</v>
      </c>
      <c r="AB732" s="137"/>
    </row>
    <row r="733" spans="3:28" x14ac:dyDescent="0.4">
      <c r="C733" s="58"/>
      <c r="D733" s="147" t="s">
        <v>15</v>
      </c>
      <c r="E733" s="147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20"/>
      <c r="Z733" s="20"/>
      <c r="AA733" s="104"/>
    </row>
    <row r="734" spans="3:28" x14ac:dyDescent="0.4">
      <c r="C734" s="58"/>
      <c r="D734" s="147" t="s">
        <v>149</v>
      </c>
      <c r="E734" s="147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20"/>
      <c r="Z734" s="20"/>
      <c r="AA734" s="104"/>
    </row>
    <row r="735" spans="3:28" x14ac:dyDescent="0.4">
      <c r="C735" s="58">
        <v>12</v>
      </c>
      <c r="D735" s="6">
        <v>570165511</v>
      </c>
      <c r="E735" s="82" t="s">
        <v>102</v>
      </c>
      <c r="F735" s="6" t="s">
        <v>39</v>
      </c>
      <c r="G735" s="36">
        <v>18</v>
      </c>
      <c r="H735" s="36"/>
      <c r="I735" s="36">
        <f>SUM(G735:H735)</f>
        <v>18</v>
      </c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>
        <v>3</v>
      </c>
      <c r="U735" s="36"/>
      <c r="V735" s="36">
        <f t="shared" ref="V735" si="303">SUM(J735,L735,N735,R735,T735)</f>
        <v>3</v>
      </c>
      <c r="W735" s="36"/>
      <c r="X735" s="36">
        <f t="shared" ref="X735" si="304">SUM(V735,W735)</f>
        <v>3</v>
      </c>
      <c r="Y735" s="20">
        <f t="shared" ref="Y735" si="305">G735+P735-V735</f>
        <v>15</v>
      </c>
      <c r="Z735" s="20"/>
      <c r="AA735" s="104">
        <f t="shared" ref="AA735" si="306">SUM(Y735:Z735)</f>
        <v>15</v>
      </c>
    </row>
    <row r="736" spans="3:28" x14ac:dyDescent="0.4">
      <c r="C736" s="58">
        <v>13</v>
      </c>
      <c r="D736" s="6">
        <v>570165621</v>
      </c>
      <c r="E736" s="82" t="s">
        <v>168</v>
      </c>
      <c r="F736" s="6" t="s">
        <v>39</v>
      </c>
      <c r="G736" s="36">
        <v>5</v>
      </c>
      <c r="H736" s="36">
        <v>2</v>
      </c>
      <c r="I736" s="36">
        <f>SUM(G736:H736)</f>
        <v>7</v>
      </c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>
        <v>5</v>
      </c>
      <c r="U736" s="36">
        <v>2</v>
      </c>
      <c r="V736" s="36">
        <f t="shared" ref="V736:V738" si="307">SUM(J736,L736,N736,R736,T736)</f>
        <v>5</v>
      </c>
      <c r="W736" s="36">
        <f t="shared" ref="W736" si="308">SUM(K736,M736,O736,S736,U736)</f>
        <v>2</v>
      </c>
      <c r="X736" s="36">
        <f t="shared" ref="X736:X738" si="309">SUM(V736,W736)</f>
        <v>7</v>
      </c>
      <c r="Y736" s="20"/>
      <c r="Z736" s="20"/>
      <c r="AA736" s="104"/>
    </row>
    <row r="737" spans="3:27" x14ac:dyDescent="0.4">
      <c r="C737" s="58">
        <v>14</v>
      </c>
      <c r="D737" s="6">
        <v>570166511</v>
      </c>
      <c r="E737" s="82" t="s">
        <v>101</v>
      </c>
      <c r="F737" s="6" t="s">
        <v>39</v>
      </c>
      <c r="G737" s="36">
        <v>34</v>
      </c>
      <c r="H737" s="36"/>
      <c r="I737" s="36">
        <f>SUM(G737:H737)</f>
        <v>34</v>
      </c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>
        <v>2</v>
      </c>
      <c r="U737" s="36"/>
      <c r="V737" s="36">
        <f t="shared" si="307"/>
        <v>2</v>
      </c>
      <c r="W737" s="36"/>
      <c r="X737" s="36">
        <f t="shared" si="309"/>
        <v>2</v>
      </c>
      <c r="Y737" s="20">
        <f t="shared" ref="Y737:Y739" si="310">G737+P737-V737</f>
        <v>32</v>
      </c>
      <c r="Z737" s="20"/>
      <c r="AA737" s="104">
        <f t="shared" ref="AA737:AA739" si="311">SUM(Y737:Z737)</f>
        <v>32</v>
      </c>
    </row>
    <row r="738" spans="3:27" x14ac:dyDescent="0.4">
      <c r="C738" s="58">
        <v>15</v>
      </c>
      <c r="D738" s="6">
        <v>570162201</v>
      </c>
      <c r="E738" s="82" t="s">
        <v>58</v>
      </c>
      <c r="F738" s="6" t="s">
        <v>40</v>
      </c>
      <c r="G738" s="36">
        <v>5</v>
      </c>
      <c r="H738" s="36"/>
      <c r="I738" s="36">
        <f>SUM(G738:H738)</f>
        <v>5</v>
      </c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>
        <v>2</v>
      </c>
      <c r="U738" s="36"/>
      <c r="V738" s="36">
        <f t="shared" si="307"/>
        <v>2</v>
      </c>
      <c r="W738" s="36"/>
      <c r="X738" s="36">
        <f t="shared" si="309"/>
        <v>2</v>
      </c>
      <c r="Y738" s="20">
        <f t="shared" si="310"/>
        <v>3</v>
      </c>
      <c r="Z738" s="20"/>
      <c r="AA738" s="104">
        <f t="shared" si="311"/>
        <v>3</v>
      </c>
    </row>
    <row r="739" spans="3:27" x14ac:dyDescent="0.4">
      <c r="C739" s="71">
        <v>16</v>
      </c>
      <c r="D739" s="7">
        <v>570166801</v>
      </c>
      <c r="E739" s="85" t="s">
        <v>60</v>
      </c>
      <c r="F739" s="6" t="s">
        <v>40</v>
      </c>
      <c r="G739" s="41">
        <v>4</v>
      </c>
      <c r="H739" s="41"/>
      <c r="I739" s="41">
        <f>SUM(G739:H739)</f>
        <v>4</v>
      </c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36"/>
      <c r="W739" s="36"/>
      <c r="X739" s="36"/>
      <c r="Y739" s="20">
        <f t="shared" si="310"/>
        <v>4</v>
      </c>
      <c r="Z739" s="20"/>
      <c r="AA739" s="104">
        <f t="shared" si="311"/>
        <v>4</v>
      </c>
    </row>
    <row r="740" spans="3:27" x14ac:dyDescent="0.4">
      <c r="C740" s="79"/>
      <c r="D740" s="69"/>
      <c r="E740" s="80" t="s">
        <v>121</v>
      </c>
      <c r="F740" s="69"/>
      <c r="G740" s="34">
        <f>SUM(G735:G739)</f>
        <v>66</v>
      </c>
      <c r="H740" s="34">
        <f>SUM(H735:H739)</f>
        <v>2</v>
      </c>
      <c r="I740" s="34">
        <f>SUM(I735:I739)</f>
        <v>68</v>
      </c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>
        <f>SUM(T735:T739)</f>
        <v>12</v>
      </c>
      <c r="U740" s="34"/>
      <c r="V740" s="34">
        <f>SUM(V735:V739)</f>
        <v>12</v>
      </c>
      <c r="W740" s="34">
        <f t="shared" ref="W740:X740" si="312">SUM(W735:W739)</f>
        <v>2</v>
      </c>
      <c r="X740" s="34">
        <f t="shared" si="312"/>
        <v>14</v>
      </c>
      <c r="Y740" s="34">
        <f>SUM(Y735:Y739)</f>
        <v>54</v>
      </c>
      <c r="Z740" s="34"/>
      <c r="AA740" s="109">
        <f>SUM(AA735:AA739)</f>
        <v>54</v>
      </c>
    </row>
    <row r="741" spans="3:27" x14ac:dyDescent="0.4">
      <c r="C741" s="70">
        <v>17</v>
      </c>
      <c r="D741" s="27">
        <v>570465511</v>
      </c>
      <c r="E741" s="84" t="s">
        <v>246</v>
      </c>
      <c r="F741" s="6" t="s">
        <v>39</v>
      </c>
      <c r="G741" s="20">
        <v>24</v>
      </c>
      <c r="H741" s="20"/>
      <c r="I741" s="20">
        <f t="shared" ref="I741:I748" si="313">SUM(G741:H741)</f>
        <v>24</v>
      </c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>
        <v>7</v>
      </c>
      <c r="U741" s="20"/>
      <c r="V741" s="36">
        <f t="shared" ref="V741" si="314">SUM(J741,L741,N741,R741,T741)</f>
        <v>7</v>
      </c>
      <c r="W741" s="36"/>
      <c r="X741" s="36">
        <f t="shared" ref="X741" si="315">SUM(V741,W741)</f>
        <v>7</v>
      </c>
      <c r="Y741" s="20">
        <f t="shared" ref="Y741:Z748" si="316">G741+P741-V741</f>
        <v>17</v>
      </c>
      <c r="Z741" s="20"/>
      <c r="AA741" s="104">
        <f t="shared" ref="AA741:AA748" si="317">SUM(Y741:Z741)</f>
        <v>17</v>
      </c>
    </row>
    <row r="742" spans="3:27" x14ac:dyDescent="0.4">
      <c r="C742" s="58">
        <v>18</v>
      </c>
      <c r="D742" s="6">
        <v>570465611</v>
      </c>
      <c r="E742" s="82" t="s">
        <v>247</v>
      </c>
      <c r="F742" s="6" t="s">
        <v>39</v>
      </c>
      <c r="G742" s="36">
        <v>17</v>
      </c>
      <c r="H742" s="36">
        <v>5</v>
      </c>
      <c r="I742" s="36">
        <f t="shared" si="313"/>
        <v>22</v>
      </c>
      <c r="J742" s="36"/>
      <c r="K742" s="36"/>
      <c r="L742" s="36"/>
      <c r="M742" s="36"/>
      <c r="N742" s="36"/>
      <c r="O742" s="36"/>
      <c r="P742" s="36">
        <v>1</v>
      </c>
      <c r="Q742" s="36"/>
      <c r="R742" s="36">
        <v>1</v>
      </c>
      <c r="S742" s="36"/>
      <c r="T742" s="36">
        <v>5</v>
      </c>
      <c r="U742" s="36">
        <v>1</v>
      </c>
      <c r="V742" s="36">
        <f t="shared" ref="V742:V748" si="318">SUM(J742,L742,N742,R742,T742)</f>
        <v>6</v>
      </c>
      <c r="W742" s="36">
        <f t="shared" ref="W742:W748" si="319">SUM(K742,M742,O742,S742,U742)</f>
        <v>1</v>
      </c>
      <c r="X742" s="36">
        <f t="shared" ref="X742:X748" si="320">SUM(V742,W742)</f>
        <v>7</v>
      </c>
      <c r="Y742" s="20">
        <f t="shared" si="316"/>
        <v>12</v>
      </c>
      <c r="Z742" s="20">
        <f t="shared" si="316"/>
        <v>4</v>
      </c>
      <c r="AA742" s="104">
        <f t="shared" si="317"/>
        <v>16</v>
      </c>
    </row>
    <row r="743" spans="3:27" x14ac:dyDescent="0.4">
      <c r="C743" s="58">
        <v>19</v>
      </c>
      <c r="D743" s="6">
        <v>570465621</v>
      </c>
      <c r="E743" s="82" t="s">
        <v>248</v>
      </c>
      <c r="F743" s="6" t="s">
        <v>39</v>
      </c>
      <c r="G743" s="36">
        <v>10</v>
      </c>
      <c r="H743" s="36">
        <v>1</v>
      </c>
      <c r="I743" s="36">
        <f t="shared" si="313"/>
        <v>11</v>
      </c>
      <c r="J743" s="36"/>
      <c r="K743" s="36"/>
      <c r="L743" s="36"/>
      <c r="M743" s="36"/>
      <c r="N743" s="36">
        <v>2</v>
      </c>
      <c r="O743" s="36">
        <v>1</v>
      </c>
      <c r="P743" s="36"/>
      <c r="Q743" s="36"/>
      <c r="R743" s="36"/>
      <c r="S743" s="36"/>
      <c r="T743" s="36">
        <v>3</v>
      </c>
      <c r="U743" s="36"/>
      <c r="V743" s="36">
        <f t="shared" si="318"/>
        <v>5</v>
      </c>
      <c r="W743" s="36">
        <f t="shared" si="319"/>
        <v>1</v>
      </c>
      <c r="X743" s="36">
        <f t="shared" si="320"/>
        <v>6</v>
      </c>
      <c r="Y743" s="20">
        <f t="shared" si="316"/>
        <v>5</v>
      </c>
      <c r="Z743" s="20"/>
      <c r="AA743" s="104">
        <f t="shared" si="317"/>
        <v>5</v>
      </c>
    </row>
    <row r="744" spans="3:27" x14ac:dyDescent="0.4">
      <c r="C744" s="58">
        <v>20</v>
      </c>
      <c r="D744" s="6">
        <v>570466511</v>
      </c>
      <c r="E744" s="82" t="s">
        <v>173</v>
      </c>
      <c r="F744" s="6" t="s">
        <v>39</v>
      </c>
      <c r="G744" s="36">
        <v>17</v>
      </c>
      <c r="H744" s="36">
        <v>2</v>
      </c>
      <c r="I744" s="36">
        <f t="shared" si="313"/>
        <v>19</v>
      </c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>
        <v>3</v>
      </c>
      <c r="U744" s="36"/>
      <c r="V744" s="36">
        <f t="shared" si="318"/>
        <v>3</v>
      </c>
      <c r="W744" s="36"/>
      <c r="X744" s="36">
        <f t="shared" si="320"/>
        <v>3</v>
      </c>
      <c r="Y744" s="20">
        <f t="shared" si="316"/>
        <v>14</v>
      </c>
      <c r="Z744" s="20">
        <f t="shared" si="316"/>
        <v>2</v>
      </c>
      <c r="AA744" s="104">
        <f t="shared" si="317"/>
        <v>16</v>
      </c>
    </row>
    <row r="745" spans="3:27" x14ac:dyDescent="0.4">
      <c r="C745" s="58">
        <v>21</v>
      </c>
      <c r="D745" s="6">
        <v>570462201</v>
      </c>
      <c r="E745" s="82" t="s">
        <v>249</v>
      </c>
      <c r="F745" s="6" t="s">
        <v>40</v>
      </c>
      <c r="G745" s="36">
        <v>12</v>
      </c>
      <c r="H745" s="36">
        <v>2</v>
      </c>
      <c r="I745" s="36">
        <f t="shared" si="313"/>
        <v>14</v>
      </c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>
        <v>3</v>
      </c>
      <c r="U745" s="36">
        <v>1</v>
      </c>
      <c r="V745" s="36">
        <f t="shared" si="318"/>
        <v>3</v>
      </c>
      <c r="W745" s="36">
        <f t="shared" si="319"/>
        <v>1</v>
      </c>
      <c r="X745" s="36">
        <f t="shared" si="320"/>
        <v>4</v>
      </c>
      <c r="Y745" s="20">
        <f t="shared" si="316"/>
        <v>9</v>
      </c>
      <c r="Z745" s="20">
        <f t="shared" si="316"/>
        <v>1</v>
      </c>
      <c r="AA745" s="104">
        <f t="shared" si="317"/>
        <v>10</v>
      </c>
    </row>
    <row r="746" spans="3:27" x14ac:dyDescent="0.4">
      <c r="C746" s="58">
        <v>22</v>
      </c>
      <c r="D746" s="6">
        <v>570466801</v>
      </c>
      <c r="E746" s="82" t="s">
        <v>250</v>
      </c>
      <c r="F746" s="6" t="s">
        <v>40</v>
      </c>
      <c r="G746" s="36">
        <v>17</v>
      </c>
      <c r="H746" s="36">
        <v>3</v>
      </c>
      <c r="I746" s="36">
        <f t="shared" si="313"/>
        <v>20</v>
      </c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>
        <v>2</v>
      </c>
      <c r="U746" s="36">
        <v>1</v>
      </c>
      <c r="V746" s="36">
        <f t="shared" si="318"/>
        <v>2</v>
      </c>
      <c r="W746" s="36">
        <f t="shared" si="319"/>
        <v>1</v>
      </c>
      <c r="X746" s="36">
        <f t="shared" si="320"/>
        <v>3</v>
      </c>
      <c r="Y746" s="20">
        <f t="shared" si="316"/>
        <v>15</v>
      </c>
      <c r="Z746" s="20">
        <f t="shared" si="316"/>
        <v>2</v>
      </c>
      <c r="AA746" s="104">
        <f t="shared" si="317"/>
        <v>17</v>
      </c>
    </row>
    <row r="747" spans="3:27" x14ac:dyDescent="0.4">
      <c r="C747" s="58">
        <v>23</v>
      </c>
      <c r="D747" s="6">
        <v>570467101</v>
      </c>
      <c r="E747" s="82" t="s">
        <v>251</v>
      </c>
      <c r="F747" s="6" t="s">
        <v>40</v>
      </c>
      <c r="G747" s="36">
        <v>9</v>
      </c>
      <c r="H747" s="36">
        <v>11</v>
      </c>
      <c r="I747" s="36">
        <f t="shared" si="313"/>
        <v>20</v>
      </c>
      <c r="J747" s="36"/>
      <c r="K747" s="36"/>
      <c r="L747" s="36"/>
      <c r="M747" s="36"/>
      <c r="N747" s="36"/>
      <c r="O747" s="36"/>
      <c r="P747" s="36"/>
      <c r="Q747" s="36"/>
      <c r="R747" s="36"/>
      <c r="S747" s="36">
        <v>1</v>
      </c>
      <c r="T747" s="36">
        <v>1</v>
      </c>
      <c r="U747" s="36">
        <v>1</v>
      </c>
      <c r="V747" s="36">
        <f t="shared" si="318"/>
        <v>1</v>
      </c>
      <c r="W747" s="36">
        <f t="shared" si="319"/>
        <v>2</v>
      </c>
      <c r="X747" s="36">
        <f t="shared" si="320"/>
        <v>3</v>
      </c>
      <c r="Y747" s="20">
        <f t="shared" si="316"/>
        <v>8</v>
      </c>
      <c r="Z747" s="20">
        <f t="shared" si="316"/>
        <v>9</v>
      </c>
      <c r="AA747" s="104">
        <f t="shared" si="317"/>
        <v>17</v>
      </c>
    </row>
    <row r="748" spans="3:27" x14ac:dyDescent="0.4">
      <c r="C748" s="120">
        <v>24</v>
      </c>
      <c r="D748" s="78">
        <v>570467701</v>
      </c>
      <c r="E748" s="85" t="s">
        <v>252</v>
      </c>
      <c r="F748" s="6" t="s">
        <v>40</v>
      </c>
      <c r="G748" s="41">
        <v>3</v>
      </c>
      <c r="H748" s="41">
        <v>2</v>
      </c>
      <c r="I748" s="41">
        <f t="shared" si="313"/>
        <v>5</v>
      </c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>
        <v>1</v>
      </c>
      <c r="U748" s="41">
        <v>1</v>
      </c>
      <c r="V748" s="36">
        <f t="shared" si="318"/>
        <v>1</v>
      </c>
      <c r="W748" s="36">
        <f t="shared" si="319"/>
        <v>1</v>
      </c>
      <c r="X748" s="36">
        <f t="shared" si="320"/>
        <v>2</v>
      </c>
      <c r="Y748" s="39">
        <f t="shared" si="316"/>
        <v>2</v>
      </c>
      <c r="Z748" s="39">
        <f t="shared" si="316"/>
        <v>1</v>
      </c>
      <c r="AA748" s="108">
        <f t="shared" si="317"/>
        <v>3</v>
      </c>
    </row>
    <row r="749" spans="3:27" x14ac:dyDescent="0.4">
      <c r="C749" s="117"/>
      <c r="D749" s="118"/>
      <c r="E749" s="165" t="s">
        <v>245</v>
      </c>
      <c r="F749" s="126"/>
      <c r="G749" s="173">
        <f>SUM(G741:G748)</f>
        <v>109</v>
      </c>
      <c r="H749" s="173">
        <f t="shared" ref="H749:AA749" si="321">SUM(H741:H748)</f>
        <v>26</v>
      </c>
      <c r="I749" s="173">
        <f t="shared" si="321"/>
        <v>135</v>
      </c>
      <c r="J749" s="173"/>
      <c r="K749" s="173"/>
      <c r="L749" s="173"/>
      <c r="M749" s="173"/>
      <c r="N749" s="173">
        <f t="shared" si="321"/>
        <v>2</v>
      </c>
      <c r="O749" s="173"/>
      <c r="P749" s="173">
        <f t="shared" si="321"/>
        <v>1</v>
      </c>
      <c r="Q749" s="173"/>
      <c r="R749" s="173">
        <f t="shared" si="321"/>
        <v>1</v>
      </c>
      <c r="S749" s="173">
        <f t="shared" si="321"/>
        <v>1</v>
      </c>
      <c r="T749" s="173">
        <f t="shared" si="321"/>
        <v>25</v>
      </c>
      <c r="U749" s="173">
        <f t="shared" si="321"/>
        <v>5</v>
      </c>
      <c r="V749" s="173">
        <f t="shared" si="321"/>
        <v>28</v>
      </c>
      <c r="W749" s="173">
        <f t="shared" si="321"/>
        <v>7</v>
      </c>
      <c r="X749" s="173">
        <f t="shared" si="321"/>
        <v>35</v>
      </c>
      <c r="Y749" s="173">
        <f t="shared" si="321"/>
        <v>82</v>
      </c>
      <c r="Z749" s="173">
        <f t="shared" si="321"/>
        <v>19</v>
      </c>
      <c r="AA749" s="174">
        <f t="shared" si="321"/>
        <v>101</v>
      </c>
    </row>
    <row r="750" spans="3:27" x14ac:dyDescent="0.4">
      <c r="C750" s="175"/>
      <c r="D750" s="6"/>
      <c r="E750" s="166" t="s">
        <v>17</v>
      </c>
      <c r="F750" s="69"/>
      <c r="G750" s="34">
        <f>SUM(G749,G740)</f>
        <v>175</v>
      </c>
      <c r="H750" s="34">
        <f t="shared" ref="H750:AA750" si="322">SUM(H749,H740)</f>
        <v>28</v>
      </c>
      <c r="I750" s="34">
        <f t="shared" si="322"/>
        <v>203</v>
      </c>
      <c r="J750" s="34"/>
      <c r="K750" s="34"/>
      <c r="L750" s="34"/>
      <c r="M750" s="34"/>
      <c r="N750" s="34">
        <f t="shared" si="322"/>
        <v>2</v>
      </c>
      <c r="O750" s="34"/>
      <c r="P750" s="34">
        <f t="shared" si="322"/>
        <v>1</v>
      </c>
      <c r="Q750" s="34"/>
      <c r="R750" s="34">
        <f t="shared" si="322"/>
        <v>1</v>
      </c>
      <c r="S750" s="34">
        <f t="shared" si="322"/>
        <v>1</v>
      </c>
      <c r="T750" s="34">
        <f t="shared" si="322"/>
        <v>37</v>
      </c>
      <c r="U750" s="34">
        <f t="shared" si="322"/>
        <v>5</v>
      </c>
      <c r="V750" s="34">
        <f t="shared" si="322"/>
        <v>40</v>
      </c>
      <c r="W750" s="34">
        <f t="shared" si="322"/>
        <v>9</v>
      </c>
      <c r="X750" s="34">
        <f t="shared" si="322"/>
        <v>49</v>
      </c>
      <c r="Y750" s="34">
        <f t="shared" si="322"/>
        <v>136</v>
      </c>
      <c r="Z750" s="34">
        <f t="shared" si="322"/>
        <v>19</v>
      </c>
      <c r="AA750" s="109">
        <f t="shared" si="322"/>
        <v>155</v>
      </c>
    </row>
    <row r="751" spans="3:27" x14ac:dyDescent="0.4">
      <c r="C751" s="169"/>
      <c r="D751" s="67"/>
      <c r="E751" s="68" t="s">
        <v>182</v>
      </c>
      <c r="F751" s="67"/>
      <c r="G751" s="44">
        <f>SUM(G749,G740)</f>
        <v>175</v>
      </c>
      <c r="H751" s="44">
        <f t="shared" ref="H751:AA751" si="323">SUM(H749,H740)</f>
        <v>28</v>
      </c>
      <c r="I751" s="44">
        <f t="shared" si="323"/>
        <v>203</v>
      </c>
      <c r="J751" s="44"/>
      <c r="K751" s="44"/>
      <c r="L751" s="44"/>
      <c r="M751" s="44"/>
      <c r="N751" s="44">
        <f t="shared" si="323"/>
        <v>2</v>
      </c>
      <c r="O751" s="44"/>
      <c r="P751" s="44">
        <f t="shared" si="323"/>
        <v>1</v>
      </c>
      <c r="Q751" s="44"/>
      <c r="R751" s="44">
        <f t="shared" si="323"/>
        <v>1</v>
      </c>
      <c r="S751" s="44">
        <f t="shared" si="323"/>
        <v>1</v>
      </c>
      <c r="T751" s="44">
        <f t="shared" si="323"/>
        <v>37</v>
      </c>
      <c r="U751" s="44">
        <f t="shared" si="323"/>
        <v>5</v>
      </c>
      <c r="V751" s="44">
        <f t="shared" si="323"/>
        <v>40</v>
      </c>
      <c r="W751" s="44">
        <f t="shared" si="323"/>
        <v>9</v>
      </c>
      <c r="X751" s="44">
        <f t="shared" si="323"/>
        <v>49</v>
      </c>
      <c r="Y751" s="44">
        <f t="shared" si="323"/>
        <v>136</v>
      </c>
      <c r="Z751" s="44">
        <f t="shared" si="323"/>
        <v>19</v>
      </c>
      <c r="AA751" s="111">
        <f t="shared" si="323"/>
        <v>155</v>
      </c>
    </row>
    <row r="752" spans="3:27" x14ac:dyDescent="0.4">
      <c r="C752" s="102"/>
      <c r="D752" s="102"/>
      <c r="E752" s="207"/>
      <c r="F752" s="102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</row>
    <row r="753" spans="3:28" x14ac:dyDescent="0.4">
      <c r="C753" s="95"/>
      <c r="D753" s="95"/>
      <c r="E753" s="208"/>
      <c r="F753" s="95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</row>
    <row r="754" spans="3:28" x14ac:dyDescent="0.4">
      <c r="C754" s="95"/>
      <c r="D754" s="95"/>
      <c r="E754" s="208"/>
      <c r="F754" s="95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</row>
    <row r="755" spans="3:28" x14ac:dyDescent="0.4">
      <c r="C755" s="95"/>
      <c r="D755" s="95"/>
      <c r="E755" s="208"/>
      <c r="F755" s="95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  <c r="AA755" s="142"/>
    </row>
    <row r="756" spans="3:28" x14ac:dyDescent="0.4">
      <c r="C756" s="95"/>
      <c r="D756" s="95"/>
      <c r="E756" s="208"/>
      <c r="F756" s="95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</row>
    <row r="757" spans="3:28" x14ac:dyDescent="0.4">
      <c r="C757" s="255" t="s">
        <v>199</v>
      </c>
      <c r="D757" s="255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  <c r="Z757" s="255"/>
      <c r="AA757" s="255"/>
      <c r="AB757" s="18"/>
    </row>
    <row r="758" spans="3:28" x14ac:dyDescent="0.4">
      <c r="C758" s="267" t="s">
        <v>38</v>
      </c>
      <c r="D758" s="267"/>
      <c r="E758" s="267"/>
      <c r="F758" s="267"/>
      <c r="G758" s="267"/>
      <c r="H758" s="267"/>
      <c r="I758" s="267"/>
      <c r="J758" s="267"/>
      <c r="K758" s="267"/>
      <c r="L758" s="267"/>
      <c r="M758" s="267"/>
      <c r="N758" s="267"/>
      <c r="O758" s="267"/>
      <c r="P758" s="267"/>
      <c r="Q758" s="267"/>
      <c r="R758" s="267"/>
      <c r="S758" s="267"/>
      <c r="T758" s="267"/>
      <c r="U758" s="267"/>
      <c r="V758" s="267"/>
      <c r="W758" s="267"/>
      <c r="X758" s="267"/>
      <c r="Y758" s="267"/>
      <c r="Z758" s="267"/>
      <c r="AA758" s="267"/>
      <c r="AB758" s="19"/>
    </row>
    <row r="759" spans="3:28" x14ac:dyDescent="0.4">
      <c r="C759" s="264" t="s">
        <v>1</v>
      </c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6"/>
    </row>
    <row r="760" spans="3:28" x14ac:dyDescent="0.4">
      <c r="C760" s="251" t="s">
        <v>3</v>
      </c>
      <c r="D760" s="257" t="s">
        <v>4</v>
      </c>
      <c r="E760" s="251" t="s">
        <v>5</v>
      </c>
      <c r="F760" s="251" t="s">
        <v>6</v>
      </c>
      <c r="G760" s="258" t="s">
        <v>7</v>
      </c>
      <c r="H760" s="259"/>
      <c r="I760" s="260"/>
      <c r="J760" s="264" t="s">
        <v>8</v>
      </c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6"/>
      <c r="Y760" s="258" t="s">
        <v>9</v>
      </c>
      <c r="Z760" s="259"/>
      <c r="AA760" s="260"/>
    </row>
    <row r="761" spans="3:28" x14ac:dyDescent="0.4">
      <c r="C761" s="251"/>
      <c r="D761" s="257"/>
      <c r="E761" s="251"/>
      <c r="F761" s="251"/>
      <c r="G761" s="261"/>
      <c r="H761" s="262"/>
      <c r="I761" s="263"/>
      <c r="J761" s="251" t="s">
        <v>13</v>
      </c>
      <c r="K761" s="251"/>
      <c r="L761" s="251" t="s">
        <v>14</v>
      </c>
      <c r="M761" s="251"/>
      <c r="N761" s="251" t="s">
        <v>174</v>
      </c>
      <c r="O761" s="251"/>
      <c r="P761" s="251" t="s">
        <v>175</v>
      </c>
      <c r="Q761" s="251"/>
      <c r="R761" s="251" t="s">
        <v>94</v>
      </c>
      <c r="S761" s="251"/>
      <c r="T761" s="251" t="s">
        <v>95</v>
      </c>
      <c r="U761" s="251"/>
      <c r="V761" s="252" t="s">
        <v>12</v>
      </c>
      <c r="W761" s="253"/>
      <c r="X761" s="254"/>
      <c r="Y761" s="261"/>
      <c r="Z761" s="262"/>
      <c r="AA761" s="263"/>
    </row>
    <row r="762" spans="3:28" x14ac:dyDescent="0.4">
      <c r="C762" s="251"/>
      <c r="D762" s="257"/>
      <c r="E762" s="251"/>
      <c r="F762" s="251"/>
      <c r="G762" s="136" t="s">
        <v>10</v>
      </c>
      <c r="H762" s="136" t="s">
        <v>11</v>
      </c>
      <c r="I762" s="136" t="s">
        <v>12</v>
      </c>
      <c r="J762" s="136" t="s">
        <v>10</v>
      </c>
      <c r="K762" s="136" t="s">
        <v>11</v>
      </c>
      <c r="L762" s="136" t="s">
        <v>10</v>
      </c>
      <c r="M762" s="136" t="s">
        <v>11</v>
      </c>
      <c r="N762" s="136" t="s">
        <v>10</v>
      </c>
      <c r="O762" s="136" t="s">
        <v>11</v>
      </c>
      <c r="P762" s="136" t="s">
        <v>10</v>
      </c>
      <c r="Q762" s="136" t="s">
        <v>11</v>
      </c>
      <c r="R762" s="136" t="s">
        <v>10</v>
      </c>
      <c r="S762" s="136" t="s">
        <v>11</v>
      </c>
      <c r="T762" s="136" t="s">
        <v>10</v>
      </c>
      <c r="U762" s="136" t="s">
        <v>11</v>
      </c>
      <c r="V762" s="136" t="s">
        <v>10</v>
      </c>
      <c r="W762" s="136" t="s">
        <v>11</v>
      </c>
      <c r="X762" s="136" t="s">
        <v>12</v>
      </c>
      <c r="Y762" s="136" t="s">
        <v>10</v>
      </c>
      <c r="Z762" s="136" t="s">
        <v>11</v>
      </c>
      <c r="AA762" s="136" t="s">
        <v>12</v>
      </c>
      <c r="AB762" s="137"/>
    </row>
    <row r="763" spans="3:28" x14ac:dyDescent="0.4">
      <c r="C763" s="58"/>
      <c r="D763" s="147" t="s">
        <v>15</v>
      </c>
      <c r="E763" s="147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20"/>
      <c r="Z763" s="20"/>
      <c r="AA763" s="104"/>
    </row>
    <row r="764" spans="3:28" x14ac:dyDescent="0.4">
      <c r="C764" s="28"/>
      <c r="D764" s="185" t="s">
        <v>130</v>
      </c>
      <c r="E764" s="29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105"/>
    </row>
    <row r="765" spans="3:28" x14ac:dyDescent="0.4">
      <c r="C765" s="58">
        <v>25</v>
      </c>
      <c r="D765" s="6">
        <v>560165511</v>
      </c>
      <c r="E765" s="4" t="s">
        <v>102</v>
      </c>
      <c r="F765" s="6" t="s">
        <v>39</v>
      </c>
      <c r="G765" s="36">
        <v>8</v>
      </c>
      <c r="H765" s="36"/>
      <c r="I765" s="36">
        <f>SUM(G765:H765)</f>
        <v>8</v>
      </c>
      <c r="J765" s="36">
        <v>7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>
        <v>1</v>
      </c>
      <c r="U765" s="36"/>
      <c r="V765" s="36">
        <f t="shared" ref="V765" si="324">SUM(J765,L765,N765,R765,T765)</f>
        <v>8</v>
      </c>
      <c r="W765" s="36"/>
      <c r="X765" s="36">
        <f t="shared" ref="X765" si="325">SUM(V765,W765)</f>
        <v>8</v>
      </c>
      <c r="Y765" s="36"/>
      <c r="Z765" s="36"/>
      <c r="AA765" s="105"/>
    </row>
    <row r="766" spans="3:28" x14ac:dyDescent="0.4">
      <c r="C766" s="70">
        <v>26</v>
      </c>
      <c r="D766" s="27">
        <v>560166511</v>
      </c>
      <c r="E766" s="5" t="s">
        <v>101</v>
      </c>
      <c r="F766" s="6" t="s">
        <v>39</v>
      </c>
      <c r="G766" s="20">
        <v>18</v>
      </c>
      <c r="H766" s="20">
        <v>1</v>
      </c>
      <c r="I766" s="20">
        <f t="shared" ref="I766:I777" si="326">SUM(G766:H766)</f>
        <v>19</v>
      </c>
      <c r="J766" s="20">
        <v>12</v>
      </c>
      <c r="K766" s="20">
        <v>1</v>
      </c>
      <c r="L766" s="20"/>
      <c r="M766" s="20"/>
      <c r="N766" s="20"/>
      <c r="O766" s="20"/>
      <c r="P766" s="20"/>
      <c r="Q766" s="20"/>
      <c r="R766" s="20"/>
      <c r="S766" s="20"/>
      <c r="T766" s="20">
        <v>6</v>
      </c>
      <c r="U766" s="20"/>
      <c r="V766" s="36">
        <f t="shared" ref="V766:V768" si="327">SUM(J766,L766,N766,R766,T766)</f>
        <v>18</v>
      </c>
      <c r="W766" s="36">
        <f t="shared" ref="W766:W768" si="328">SUM(K766,M766,O766,S766,U766)</f>
        <v>1</v>
      </c>
      <c r="X766" s="36">
        <f t="shared" ref="X766:X768" si="329">SUM(V766,W766)</f>
        <v>19</v>
      </c>
      <c r="Y766" s="20"/>
      <c r="Z766" s="20"/>
      <c r="AA766" s="104"/>
      <c r="AB766" s="137"/>
    </row>
    <row r="767" spans="3:28" x14ac:dyDescent="0.4">
      <c r="C767" s="58">
        <v>27</v>
      </c>
      <c r="D767" s="6">
        <v>560166801</v>
      </c>
      <c r="E767" s="4" t="s">
        <v>60</v>
      </c>
      <c r="F767" s="6" t="s">
        <v>40</v>
      </c>
      <c r="G767" s="36">
        <v>16</v>
      </c>
      <c r="H767" s="36">
        <v>2</v>
      </c>
      <c r="I767" s="36">
        <f t="shared" si="326"/>
        <v>18</v>
      </c>
      <c r="J767" s="36">
        <v>8</v>
      </c>
      <c r="K767" s="36">
        <v>2</v>
      </c>
      <c r="L767" s="36">
        <v>2</v>
      </c>
      <c r="M767" s="36"/>
      <c r="N767" s="36"/>
      <c r="O767" s="36"/>
      <c r="P767" s="36"/>
      <c r="Q767" s="36"/>
      <c r="R767" s="36">
        <v>1</v>
      </c>
      <c r="S767" s="36"/>
      <c r="T767" s="36">
        <v>5</v>
      </c>
      <c r="U767" s="36"/>
      <c r="V767" s="36">
        <f t="shared" si="327"/>
        <v>16</v>
      </c>
      <c r="W767" s="36">
        <f t="shared" si="328"/>
        <v>2</v>
      </c>
      <c r="X767" s="36">
        <f t="shared" si="329"/>
        <v>18</v>
      </c>
      <c r="Y767" s="20"/>
      <c r="Z767" s="20"/>
      <c r="AA767" s="104"/>
      <c r="AB767" s="138"/>
    </row>
    <row r="768" spans="3:28" x14ac:dyDescent="0.4">
      <c r="C768" s="71">
        <v>28</v>
      </c>
      <c r="D768" s="7">
        <v>560167501</v>
      </c>
      <c r="E768" s="72" t="s">
        <v>244</v>
      </c>
      <c r="F768" s="6" t="s">
        <v>40</v>
      </c>
      <c r="G768" s="41">
        <v>14</v>
      </c>
      <c r="H768" s="41">
        <v>1</v>
      </c>
      <c r="I768" s="41">
        <f t="shared" si="326"/>
        <v>15</v>
      </c>
      <c r="J768" s="41">
        <v>10</v>
      </c>
      <c r="K768" s="41">
        <v>1</v>
      </c>
      <c r="L768" s="41"/>
      <c r="M768" s="41"/>
      <c r="N768" s="41"/>
      <c r="O768" s="41"/>
      <c r="P768" s="41"/>
      <c r="Q768" s="41"/>
      <c r="R768" s="41"/>
      <c r="S768" s="41"/>
      <c r="T768" s="41">
        <v>4</v>
      </c>
      <c r="U768" s="41"/>
      <c r="V768" s="36">
        <f t="shared" si="327"/>
        <v>14</v>
      </c>
      <c r="W768" s="36">
        <f t="shared" si="328"/>
        <v>1</v>
      </c>
      <c r="X768" s="36">
        <f t="shared" si="329"/>
        <v>15</v>
      </c>
      <c r="Y768" s="20"/>
      <c r="Z768" s="20"/>
      <c r="AA768" s="104"/>
    </row>
    <row r="769" spans="3:27" x14ac:dyDescent="0.4">
      <c r="C769" s="79"/>
      <c r="D769" s="69"/>
      <c r="E769" s="80" t="s">
        <v>176</v>
      </c>
      <c r="F769" s="69"/>
      <c r="G769" s="34">
        <f>SUM(G765:G768)</f>
        <v>56</v>
      </c>
      <c r="H769" s="34">
        <f>SUM(H765:H768)</f>
        <v>4</v>
      </c>
      <c r="I769" s="34">
        <f>SUM(I765:I768)</f>
        <v>60</v>
      </c>
      <c r="J769" s="34">
        <f>SUM(J765:J768)</f>
        <v>37</v>
      </c>
      <c r="K769" s="34">
        <f>SUM(K765:K768)</f>
        <v>4</v>
      </c>
      <c r="L769" s="34">
        <f t="shared" ref="L769:X769" si="330">SUM(L765:L768)</f>
        <v>2</v>
      </c>
      <c r="M769" s="34"/>
      <c r="N769" s="34"/>
      <c r="O769" s="34"/>
      <c r="P769" s="34"/>
      <c r="Q769" s="34"/>
      <c r="R769" s="34">
        <f t="shared" si="330"/>
        <v>1</v>
      </c>
      <c r="S769" s="34"/>
      <c r="T769" s="34">
        <f t="shared" si="330"/>
        <v>16</v>
      </c>
      <c r="U769" s="34"/>
      <c r="V769" s="34">
        <f t="shared" si="330"/>
        <v>56</v>
      </c>
      <c r="W769" s="34">
        <f t="shared" si="330"/>
        <v>4</v>
      </c>
      <c r="X769" s="34">
        <f t="shared" si="330"/>
        <v>60</v>
      </c>
      <c r="Y769" s="34"/>
      <c r="Z769" s="34"/>
      <c r="AA769" s="109"/>
    </row>
    <row r="770" spans="3:27" x14ac:dyDescent="0.4">
      <c r="C770" s="58">
        <v>29</v>
      </c>
      <c r="D770" s="6">
        <v>560465511</v>
      </c>
      <c r="E770" s="4" t="s">
        <v>246</v>
      </c>
      <c r="F770" s="6" t="s">
        <v>39</v>
      </c>
      <c r="G770" s="36">
        <v>24</v>
      </c>
      <c r="H770" s="36"/>
      <c r="I770" s="36">
        <f t="shared" si="326"/>
        <v>24</v>
      </c>
      <c r="J770" s="36"/>
      <c r="K770" s="36"/>
      <c r="L770" s="36"/>
      <c r="M770" s="36"/>
      <c r="N770" s="36">
        <v>1</v>
      </c>
      <c r="O770" s="36"/>
      <c r="P770" s="36"/>
      <c r="Q770" s="36"/>
      <c r="R770" s="36">
        <v>1</v>
      </c>
      <c r="S770" s="36"/>
      <c r="T770" s="36">
        <v>7</v>
      </c>
      <c r="U770" s="36"/>
      <c r="V770" s="36">
        <f t="shared" ref="V770" si="331">SUM(J770,L770,N770,R770,T770)</f>
        <v>9</v>
      </c>
      <c r="W770" s="36"/>
      <c r="X770" s="36">
        <f t="shared" ref="X770" si="332">SUM(V770,W770)</f>
        <v>9</v>
      </c>
      <c r="Y770" s="20">
        <f t="shared" ref="Y770:Y776" si="333">(G770+P770-V770)</f>
        <v>15</v>
      </c>
      <c r="Z770" s="20"/>
      <c r="AA770" s="104">
        <f t="shared" ref="AA770:AA776" si="334">SUM(Y770:Z770)</f>
        <v>15</v>
      </c>
    </row>
    <row r="771" spans="3:27" x14ac:dyDescent="0.4">
      <c r="C771" s="58">
        <v>30</v>
      </c>
      <c r="D771" s="6">
        <v>560465611</v>
      </c>
      <c r="E771" s="4" t="s">
        <v>247</v>
      </c>
      <c r="F771" s="6" t="s">
        <v>39</v>
      </c>
      <c r="G771" s="36">
        <v>20</v>
      </c>
      <c r="H771" s="36">
        <v>16</v>
      </c>
      <c r="I771" s="36">
        <f t="shared" si="326"/>
        <v>36</v>
      </c>
      <c r="J771" s="36"/>
      <c r="K771" s="36"/>
      <c r="L771" s="36">
        <v>1</v>
      </c>
      <c r="M771" s="36"/>
      <c r="N771" s="36"/>
      <c r="O771" s="36"/>
      <c r="P771" s="36">
        <v>1</v>
      </c>
      <c r="Q771" s="36">
        <v>1</v>
      </c>
      <c r="R771" s="36">
        <v>1</v>
      </c>
      <c r="S771" s="36"/>
      <c r="T771" s="36">
        <v>10</v>
      </c>
      <c r="U771" s="36">
        <v>4</v>
      </c>
      <c r="V771" s="36">
        <f t="shared" ref="V771:V777" si="335">SUM(J771,L771,N771,R771,T771)</f>
        <v>12</v>
      </c>
      <c r="W771" s="36">
        <f t="shared" ref="W771:W775" si="336">SUM(K771,M771,O771,S771,U771)</f>
        <v>4</v>
      </c>
      <c r="X771" s="36">
        <f t="shared" ref="X771:X777" si="337">SUM(V771,W771)</f>
        <v>16</v>
      </c>
      <c r="Y771" s="20">
        <f t="shared" si="333"/>
        <v>9</v>
      </c>
      <c r="Z771" s="20">
        <f t="shared" ref="Z771:Z776" si="338">(H771+Q771-W771)</f>
        <v>13</v>
      </c>
      <c r="AA771" s="104">
        <f t="shared" si="334"/>
        <v>22</v>
      </c>
    </row>
    <row r="772" spans="3:27" x14ac:dyDescent="0.4">
      <c r="C772" s="58">
        <v>31</v>
      </c>
      <c r="D772" s="6">
        <v>560465621</v>
      </c>
      <c r="E772" s="4" t="s">
        <v>248</v>
      </c>
      <c r="F772" s="6" t="s">
        <v>39</v>
      </c>
      <c r="G772" s="36">
        <v>11</v>
      </c>
      <c r="H772" s="36">
        <v>2</v>
      </c>
      <c r="I772" s="36">
        <f t="shared" si="326"/>
        <v>13</v>
      </c>
      <c r="J772" s="36"/>
      <c r="K772" s="36"/>
      <c r="L772" s="36"/>
      <c r="M772" s="36"/>
      <c r="N772" s="36">
        <v>1</v>
      </c>
      <c r="O772" s="36">
        <v>1</v>
      </c>
      <c r="P772" s="36">
        <v>1</v>
      </c>
      <c r="Q772" s="36"/>
      <c r="R772" s="36"/>
      <c r="S772" s="36"/>
      <c r="T772" s="36">
        <v>8</v>
      </c>
      <c r="U772" s="36">
        <v>1</v>
      </c>
      <c r="V772" s="36">
        <f t="shared" si="335"/>
        <v>9</v>
      </c>
      <c r="W772" s="36">
        <f t="shared" si="336"/>
        <v>2</v>
      </c>
      <c r="X772" s="36">
        <f t="shared" si="337"/>
        <v>11</v>
      </c>
      <c r="Y772" s="20">
        <f t="shared" si="333"/>
        <v>3</v>
      </c>
      <c r="Z772" s="20"/>
      <c r="AA772" s="104">
        <f t="shared" si="334"/>
        <v>3</v>
      </c>
    </row>
    <row r="773" spans="3:27" x14ac:dyDescent="0.4">
      <c r="C773" s="58">
        <v>32</v>
      </c>
      <c r="D773" s="6">
        <v>560466511</v>
      </c>
      <c r="E773" s="4" t="s">
        <v>173</v>
      </c>
      <c r="F773" s="6" t="s">
        <v>39</v>
      </c>
      <c r="G773" s="36">
        <v>20</v>
      </c>
      <c r="H773" s="36"/>
      <c r="I773" s="36">
        <f t="shared" si="326"/>
        <v>20</v>
      </c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>
        <v>8</v>
      </c>
      <c r="U773" s="36"/>
      <c r="V773" s="36">
        <f t="shared" si="335"/>
        <v>8</v>
      </c>
      <c r="W773" s="36"/>
      <c r="X773" s="36">
        <f t="shared" si="337"/>
        <v>8</v>
      </c>
      <c r="Y773" s="20">
        <f t="shared" si="333"/>
        <v>12</v>
      </c>
      <c r="Z773" s="20"/>
      <c r="AA773" s="104">
        <f t="shared" si="334"/>
        <v>12</v>
      </c>
    </row>
    <row r="774" spans="3:27" x14ac:dyDescent="0.4">
      <c r="C774" s="70">
        <v>33</v>
      </c>
      <c r="D774" s="27">
        <v>560462201</v>
      </c>
      <c r="E774" s="5" t="s">
        <v>249</v>
      </c>
      <c r="F774" s="6" t="s">
        <v>40</v>
      </c>
      <c r="G774" s="20">
        <v>8</v>
      </c>
      <c r="H774" s="20">
        <v>1</v>
      </c>
      <c r="I774" s="20">
        <f>SUM(G774:H774)</f>
        <v>9</v>
      </c>
      <c r="J774" s="20">
        <v>7</v>
      </c>
      <c r="K774" s="20">
        <v>1</v>
      </c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36">
        <f t="shared" si="335"/>
        <v>7</v>
      </c>
      <c r="W774" s="36">
        <f t="shared" si="336"/>
        <v>1</v>
      </c>
      <c r="X774" s="36">
        <f t="shared" si="337"/>
        <v>8</v>
      </c>
      <c r="Y774" s="20">
        <f>(G774+P774-V774)</f>
        <v>1</v>
      </c>
      <c r="Z774" s="20"/>
      <c r="AA774" s="104">
        <f>SUM(Y774:Z774)</f>
        <v>1</v>
      </c>
    </row>
    <row r="775" spans="3:27" x14ac:dyDescent="0.4">
      <c r="C775" s="58">
        <v>34</v>
      </c>
      <c r="D775" s="6">
        <v>560466801</v>
      </c>
      <c r="E775" s="4" t="s">
        <v>250</v>
      </c>
      <c r="F775" s="6" t="s">
        <v>40</v>
      </c>
      <c r="G775" s="36">
        <v>12</v>
      </c>
      <c r="H775" s="36">
        <v>4</v>
      </c>
      <c r="I775" s="36">
        <f t="shared" si="326"/>
        <v>16</v>
      </c>
      <c r="J775" s="36"/>
      <c r="K775" s="36"/>
      <c r="L775" s="36"/>
      <c r="M775" s="36"/>
      <c r="N775" s="36">
        <v>1</v>
      </c>
      <c r="O775" s="36"/>
      <c r="P775" s="36"/>
      <c r="Q775" s="36"/>
      <c r="R775" s="36"/>
      <c r="S775" s="36"/>
      <c r="T775" s="36">
        <v>3</v>
      </c>
      <c r="U775" s="36">
        <v>2</v>
      </c>
      <c r="V775" s="36">
        <f t="shared" si="335"/>
        <v>4</v>
      </c>
      <c r="W775" s="36">
        <f t="shared" si="336"/>
        <v>2</v>
      </c>
      <c r="X775" s="36">
        <f t="shared" si="337"/>
        <v>6</v>
      </c>
      <c r="Y775" s="20">
        <f t="shared" si="333"/>
        <v>8</v>
      </c>
      <c r="Z775" s="20">
        <f t="shared" si="338"/>
        <v>2</v>
      </c>
      <c r="AA775" s="104">
        <f t="shared" si="334"/>
        <v>10</v>
      </c>
    </row>
    <row r="776" spans="3:27" x14ac:dyDescent="0.4">
      <c r="C776" s="58">
        <v>35</v>
      </c>
      <c r="D776" s="6">
        <v>560467101</v>
      </c>
      <c r="E776" s="4" t="s">
        <v>251</v>
      </c>
      <c r="F776" s="6" t="s">
        <v>40</v>
      </c>
      <c r="G776" s="36">
        <v>7</v>
      </c>
      <c r="H776" s="36">
        <v>5</v>
      </c>
      <c r="I776" s="36">
        <f t="shared" si="326"/>
        <v>12</v>
      </c>
      <c r="J776" s="36"/>
      <c r="K776" s="36"/>
      <c r="L776" s="36">
        <v>1</v>
      </c>
      <c r="M776" s="36"/>
      <c r="N776" s="36"/>
      <c r="O776" s="36"/>
      <c r="P776" s="36"/>
      <c r="Q776" s="36"/>
      <c r="R776" s="36"/>
      <c r="S776" s="36"/>
      <c r="T776" s="36">
        <v>1</v>
      </c>
      <c r="U776" s="36"/>
      <c r="V776" s="36">
        <f t="shared" si="335"/>
        <v>2</v>
      </c>
      <c r="W776" s="36"/>
      <c r="X776" s="36">
        <f t="shared" si="337"/>
        <v>2</v>
      </c>
      <c r="Y776" s="20">
        <f t="shared" si="333"/>
        <v>5</v>
      </c>
      <c r="Z776" s="20">
        <f t="shared" si="338"/>
        <v>5</v>
      </c>
      <c r="AA776" s="104">
        <f t="shared" si="334"/>
        <v>10</v>
      </c>
    </row>
    <row r="777" spans="3:27" x14ac:dyDescent="0.4">
      <c r="C777" s="71">
        <v>36</v>
      </c>
      <c r="D777" s="7">
        <v>560467501</v>
      </c>
      <c r="E777" s="72" t="s">
        <v>253</v>
      </c>
      <c r="F777" s="78" t="s">
        <v>40</v>
      </c>
      <c r="G777" s="81">
        <v>8</v>
      </c>
      <c r="H777" s="81"/>
      <c r="I777" s="81">
        <f t="shared" si="326"/>
        <v>8</v>
      </c>
      <c r="J777" s="81"/>
      <c r="K777" s="81"/>
      <c r="L777" s="81"/>
      <c r="M777" s="81"/>
      <c r="N777" s="81"/>
      <c r="O777" s="81"/>
      <c r="P777" s="81">
        <v>1</v>
      </c>
      <c r="Q777" s="81"/>
      <c r="R777" s="81"/>
      <c r="S777" s="81"/>
      <c r="T777" s="81">
        <v>5</v>
      </c>
      <c r="U777" s="81"/>
      <c r="V777" s="81">
        <f t="shared" si="335"/>
        <v>5</v>
      </c>
      <c r="W777" s="81"/>
      <c r="X777" s="81">
        <f t="shared" si="337"/>
        <v>5</v>
      </c>
      <c r="Y777" s="81">
        <f>(G777+P777-V777)</f>
        <v>4</v>
      </c>
      <c r="Z777" s="81"/>
      <c r="AA777" s="106">
        <f>SUM(Y777:Z777)</f>
        <v>4</v>
      </c>
    </row>
    <row r="778" spans="3:27" x14ac:dyDescent="0.4">
      <c r="C778" s="125"/>
      <c r="D778" s="100"/>
      <c r="E778" s="80" t="s">
        <v>245</v>
      </c>
      <c r="F778" s="74"/>
      <c r="G778" s="44">
        <f>SUM(G770:G777)</f>
        <v>110</v>
      </c>
      <c r="H778" s="44">
        <f>SUM(H770:H777)</f>
        <v>28</v>
      </c>
      <c r="I778" s="44">
        <f>SUM(I770:I777)</f>
        <v>138</v>
      </c>
      <c r="J778" s="44">
        <f>SUM(J770:J777)</f>
        <v>7</v>
      </c>
      <c r="K778" s="44">
        <f>SUM(K770:K777)</f>
        <v>1</v>
      </c>
      <c r="L778" s="44">
        <f t="shared" ref="L778:AA778" si="339">SUM(L770:L777)</f>
        <v>2</v>
      </c>
      <c r="M778" s="44"/>
      <c r="N778" s="44">
        <f t="shared" si="339"/>
        <v>3</v>
      </c>
      <c r="O778" s="44">
        <f t="shared" si="339"/>
        <v>1</v>
      </c>
      <c r="P778" s="44">
        <f t="shared" si="339"/>
        <v>3</v>
      </c>
      <c r="Q778" s="44">
        <f t="shared" si="339"/>
        <v>1</v>
      </c>
      <c r="R778" s="44">
        <f t="shared" si="339"/>
        <v>2</v>
      </c>
      <c r="S778" s="44"/>
      <c r="T778" s="44">
        <f t="shared" si="339"/>
        <v>42</v>
      </c>
      <c r="U778" s="44">
        <f t="shared" si="339"/>
        <v>7</v>
      </c>
      <c r="V778" s="44">
        <f t="shared" si="339"/>
        <v>56</v>
      </c>
      <c r="W778" s="44">
        <f t="shared" si="339"/>
        <v>9</v>
      </c>
      <c r="X778" s="44">
        <f t="shared" si="339"/>
        <v>65</v>
      </c>
      <c r="Y778" s="44">
        <f t="shared" si="339"/>
        <v>57</v>
      </c>
      <c r="Z778" s="44">
        <f t="shared" si="339"/>
        <v>20</v>
      </c>
      <c r="AA778" s="111">
        <f t="shared" si="339"/>
        <v>77</v>
      </c>
    </row>
    <row r="779" spans="3:27" x14ac:dyDescent="0.4">
      <c r="C779" s="42"/>
      <c r="D779" s="67"/>
      <c r="E779" s="68" t="s">
        <v>183</v>
      </c>
      <c r="F779" s="67"/>
      <c r="G779" s="44">
        <f>SUM(G778,G769)</f>
        <v>166</v>
      </c>
      <c r="H779" s="44">
        <f>SUM(H778,H769)</f>
        <v>32</v>
      </c>
      <c r="I779" s="44">
        <f>SUM(I778,I769)</f>
        <v>198</v>
      </c>
      <c r="J779" s="44">
        <f>SUM(J778,J769)</f>
        <v>44</v>
      </c>
      <c r="K779" s="44">
        <f>SUM(K778,K769)</f>
        <v>5</v>
      </c>
      <c r="L779" s="44">
        <f t="shared" ref="L779:AA779" si="340">SUM(L778,L769)</f>
        <v>4</v>
      </c>
      <c r="M779" s="44"/>
      <c r="N779" s="44">
        <f t="shared" si="340"/>
        <v>3</v>
      </c>
      <c r="O779" s="44">
        <f t="shared" si="340"/>
        <v>1</v>
      </c>
      <c r="P779" s="44">
        <f t="shared" si="340"/>
        <v>3</v>
      </c>
      <c r="Q779" s="44">
        <f t="shared" si="340"/>
        <v>1</v>
      </c>
      <c r="R779" s="44">
        <f t="shared" si="340"/>
        <v>3</v>
      </c>
      <c r="S779" s="44"/>
      <c r="T779" s="44">
        <f t="shared" si="340"/>
        <v>58</v>
      </c>
      <c r="U779" s="44">
        <f t="shared" si="340"/>
        <v>7</v>
      </c>
      <c r="V779" s="44">
        <f t="shared" si="340"/>
        <v>112</v>
      </c>
      <c r="W779" s="44">
        <f t="shared" si="340"/>
        <v>13</v>
      </c>
      <c r="X779" s="44">
        <f t="shared" si="340"/>
        <v>125</v>
      </c>
      <c r="Y779" s="44">
        <f t="shared" si="340"/>
        <v>57</v>
      </c>
      <c r="Z779" s="44">
        <f t="shared" si="340"/>
        <v>20</v>
      </c>
      <c r="AA779" s="111">
        <f t="shared" si="340"/>
        <v>77</v>
      </c>
    </row>
    <row r="780" spans="3:27" x14ac:dyDescent="0.4">
      <c r="C780" s="140"/>
      <c r="D780" s="189" t="s">
        <v>119</v>
      </c>
      <c r="E780" s="49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36"/>
      <c r="W780" s="36"/>
      <c r="X780" s="36"/>
      <c r="Y780" s="20"/>
      <c r="Z780" s="20"/>
      <c r="AA780" s="104"/>
    </row>
    <row r="781" spans="3:27" x14ac:dyDescent="0.4">
      <c r="C781" s="26">
        <v>37</v>
      </c>
      <c r="D781" s="6">
        <v>550465511</v>
      </c>
      <c r="E781" s="82" t="s">
        <v>246</v>
      </c>
      <c r="F781" s="6" t="s">
        <v>39</v>
      </c>
      <c r="G781" s="6">
        <v>30</v>
      </c>
      <c r="H781" s="6">
        <v>1</v>
      </c>
      <c r="I781" s="6">
        <f t="shared" ref="I781:I798" si="341">SUM(G781:H781)</f>
        <v>31</v>
      </c>
      <c r="J781" s="36">
        <v>16</v>
      </c>
      <c r="K781" s="36"/>
      <c r="L781" s="36"/>
      <c r="M781" s="36"/>
      <c r="N781" s="36">
        <v>1</v>
      </c>
      <c r="O781" s="36"/>
      <c r="P781" s="36"/>
      <c r="Q781" s="36"/>
      <c r="R781" s="36">
        <v>1</v>
      </c>
      <c r="S781" s="36">
        <v>1</v>
      </c>
      <c r="T781" s="36">
        <v>8</v>
      </c>
      <c r="U781" s="36"/>
      <c r="V781" s="36">
        <f>J781+L781+N781+R781+T781</f>
        <v>26</v>
      </c>
      <c r="W781" s="36">
        <f>K781+M781+O781+S781+U781</f>
        <v>1</v>
      </c>
      <c r="X781" s="36">
        <f t="shared" ref="X781" si="342">SUM(V781:W781)</f>
        <v>27</v>
      </c>
      <c r="Y781" s="20">
        <f t="shared" ref="Y781:Y798" si="343">(G781+P781-V781)</f>
        <v>4</v>
      </c>
      <c r="Z781" s="20"/>
      <c r="AA781" s="104">
        <f t="shared" ref="AA781:AA798" si="344">SUM(Y781:Z781)</f>
        <v>4</v>
      </c>
    </row>
    <row r="782" spans="3:27" x14ac:dyDescent="0.4">
      <c r="C782" s="30">
        <v>38</v>
      </c>
      <c r="D782" s="7">
        <v>550465611</v>
      </c>
      <c r="E782" s="85" t="s">
        <v>247</v>
      </c>
      <c r="F782" s="7" t="s">
        <v>39</v>
      </c>
      <c r="G782" s="7">
        <v>23</v>
      </c>
      <c r="H782" s="7">
        <v>4</v>
      </c>
      <c r="I782" s="7">
        <f t="shared" si="341"/>
        <v>27</v>
      </c>
      <c r="J782" s="41">
        <v>14</v>
      </c>
      <c r="K782" s="41">
        <v>4</v>
      </c>
      <c r="L782" s="41"/>
      <c r="M782" s="41"/>
      <c r="N782" s="41"/>
      <c r="O782" s="41"/>
      <c r="P782" s="41"/>
      <c r="Q782" s="41"/>
      <c r="R782" s="41"/>
      <c r="S782" s="41"/>
      <c r="T782" s="41">
        <v>8</v>
      </c>
      <c r="U782" s="41"/>
      <c r="V782" s="41">
        <f t="shared" ref="V782:V798" si="345">J782+L782+N782+R782+T782</f>
        <v>22</v>
      </c>
      <c r="W782" s="41">
        <f t="shared" ref="W782:W798" si="346">K782+M782+O782+S782+U782</f>
        <v>4</v>
      </c>
      <c r="X782" s="41">
        <f t="shared" ref="X782:X798" si="347">SUM(V782:W782)</f>
        <v>26</v>
      </c>
      <c r="Y782" s="41">
        <f t="shared" si="343"/>
        <v>1</v>
      </c>
      <c r="Z782" s="41"/>
      <c r="AA782" s="110">
        <f t="shared" si="344"/>
        <v>1</v>
      </c>
    </row>
    <row r="783" spans="3:27" x14ac:dyDescent="0.4">
      <c r="C783" s="45"/>
      <c r="D783" s="102"/>
      <c r="E783" s="187"/>
      <c r="F783" s="102"/>
      <c r="G783" s="102"/>
      <c r="H783" s="102"/>
      <c r="I783" s="102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</row>
    <row r="784" spans="3:27" x14ac:dyDescent="0.4">
      <c r="C784" s="142"/>
      <c r="D784" s="95"/>
      <c r="E784" s="179"/>
      <c r="F784" s="95"/>
      <c r="G784" s="95"/>
      <c r="H784" s="95"/>
      <c r="I784" s="95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  <c r="AA784" s="142"/>
    </row>
    <row r="785" spans="3:28" x14ac:dyDescent="0.4">
      <c r="C785" s="142"/>
      <c r="D785" s="95"/>
      <c r="E785" s="179"/>
      <c r="F785" s="95"/>
      <c r="G785" s="95"/>
      <c r="H785" s="95"/>
      <c r="I785" s="95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  <c r="AA785" s="142"/>
    </row>
    <row r="786" spans="3:28" x14ac:dyDescent="0.4">
      <c r="C786" s="269" t="s">
        <v>199</v>
      </c>
      <c r="D786" s="269"/>
      <c r="E786" s="269"/>
      <c r="F786" s="269"/>
      <c r="G786" s="269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  <c r="AA786" s="269"/>
      <c r="AB786" s="18"/>
    </row>
    <row r="787" spans="3:28" x14ac:dyDescent="0.4">
      <c r="C787" s="267" t="s">
        <v>38</v>
      </c>
      <c r="D787" s="267"/>
      <c r="E787" s="267"/>
      <c r="F787" s="267"/>
      <c r="G787" s="267"/>
      <c r="H787" s="267"/>
      <c r="I787" s="267"/>
      <c r="J787" s="267"/>
      <c r="K787" s="267"/>
      <c r="L787" s="267"/>
      <c r="M787" s="267"/>
      <c r="N787" s="267"/>
      <c r="O787" s="267"/>
      <c r="P787" s="267"/>
      <c r="Q787" s="267"/>
      <c r="R787" s="267"/>
      <c r="S787" s="267"/>
      <c r="T787" s="267"/>
      <c r="U787" s="267"/>
      <c r="V787" s="267"/>
      <c r="W787" s="267"/>
      <c r="X787" s="267"/>
      <c r="Y787" s="267"/>
      <c r="Z787" s="267"/>
      <c r="AA787" s="267"/>
      <c r="AB787" s="19"/>
    </row>
    <row r="788" spans="3:28" x14ac:dyDescent="0.4">
      <c r="C788" s="264" t="s">
        <v>1</v>
      </c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6"/>
    </row>
    <row r="789" spans="3:28" x14ac:dyDescent="0.4">
      <c r="C789" s="251" t="s">
        <v>3</v>
      </c>
      <c r="D789" s="257" t="s">
        <v>4</v>
      </c>
      <c r="E789" s="251" t="s">
        <v>5</v>
      </c>
      <c r="F789" s="251" t="s">
        <v>6</v>
      </c>
      <c r="G789" s="258" t="s">
        <v>7</v>
      </c>
      <c r="H789" s="259"/>
      <c r="I789" s="260"/>
      <c r="J789" s="264" t="s">
        <v>8</v>
      </c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6"/>
      <c r="Y789" s="258" t="s">
        <v>9</v>
      </c>
      <c r="Z789" s="259"/>
      <c r="AA789" s="260"/>
    </row>
    <row r="790" spans="3:28" x14ac:dyDescent="0.4">
      <c r="C790" s="251"/>
      <c r="D790" s="257"/>
      <c r="E790" s="251"/>
      <c r="F790" s="251"/>
      <c r="G790" s="261"/>
      <c r="H790" s="262"/>
      <c r="I790" s="263"/>
      <c r="J790" s="251" t="s">
        <v>13</v>
      </c>
      <c r="K790" s="251"/>
      <c r="L790" s="251" t="s">
        <v>14</v>
      </c>
      <c r="M790" s="251"/>
      <c r="N790" s="251" t="s">
        <v>174</v>
      </c>
      <c r="O790" s="251"/>
      <c r="P790" s="251" t="s">
        <v>175</v>
      </c>
      <c r="Q790" s="251"/>
      <c r="R790" s="251" t="s">
        <v>94</v>
      </c>
      <c r="S790" s="251"/>
      <c r="T790" s="251" t="s">
        <v>95</v>
      </c>
      <c r="U790" s="251"/>
      <c r="V790" s="252" t="s">
        <v>12</v>
      </c>
      <c r="W790" s="253"/>
      <c r="X790" s="254"/>
      <c r="Y790" s="261"/>
      <c r="Z790" s="262"/>
      <c r="AA790" s="263"/>
    </row>
    <row r="791" spans="3:28" x14ac:dyDescent="0.4">
      <c r="C791" s="251"/>
      <c r="D791" s="257"/>
      <c r="E791" s="251"/>
      <c r="F791" s="251"/>
      <c r="G791" s="136" t="s">
        <v>10</v>
      </c>
      <c r="H791" s="136" t="s">
        <v>11</v>
      </c>
      <c r="I791" s="136" t="s">
        <v>12</v>
      </c>
      <c r="J791" s="136" t="s">
        <v>10</v>
      </c>
      <c r="K791" s="136" t="s">
        <v>11</v>
      </c>
      <c r="L791" s="136" t="s">
        <v>10</v>
      </c>
      <c r="M791" s="136" t="s">
        <v>11</v>
      </c>
      <c r="N791" s="136" t="s">
        <v>10</v>
      </c>
      <c r="O791" s="136" t="s">
        <v>11</v>
      </c>
      <c r="P791" s="136" t="s">
        <v>10</v>
      </c>
      <c r="Q791" s="136" t="s">
        <v>11</v>
      </c>
      <c r="R791" s="136" t="s">
        <v>10</v>
      </c>
      <c r="S791" s="136" t="s">
        <v>11</v>
      </c>
      <c r="T791" s="136" t="s">
        <v>10</v>
      </c>
      <c r="U791" s="136" t="s">
        <v>11</v>
      </c>
      <c r="V791" s="136" t="s">
        <v>10</v>
      </c>
      <c r="W791" s="136" t="s">
        <v>11</v>
      </c>
      <c r="X791" s="136" t="s">
        <v>12</v>
      </c>
      <c r="Y791" s="136" t="s">
        <v>10</v>
      </c>
      <c r="Z791" s="136" t="s">
        <v>11</v>
      </c>
      <c r="AA791" s="136" t="s">
        <v>12</v>
      </c>
      <c r="AB791" s="137"/>
    </row>
    <row r="792" spans="3:28" x14ac:dyDescent="0.4">
      <c r="C792" s="58"/>
      <c r="D792" s="147" t="s">
        <v>15</v>
      </c>
      <c r="E792" s="147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20"/>
      <c r="Z792" s="20"/>
      <c r="AA792" s="104"/>
    </row>
    <row r="793" spans="3:28" x14ac:dyDescent="0.4">
      <c r="C793" s="28"/>
      <c r="D793" s="185" t="s">
        <v>119</v>
      </c>
      <c r="E793" s="29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105"/>
    </row>
    <row r="794" spans="3:28" x14ac:dyDescent="0.4">
      <c r="C794" s="26">
        <v>39</v>
      </c>
      <c r="D794" s="27">
        <v>550465621</v>
      </c>
      <c r="E794" s="84" t="s">
        <v>248</v>
      </c>
      <c r="F794" s="6" t="s">
        <v>39</v>
      </c>
      <c r="G794" s="27">
        <v>17</v>
      </c>
      <c r="H794" s="27">
        <v>10</v>
      </c>
      <c r="I794" s="27">
        <f t="shared" si="341"/>
        <v>27</v>
      </c>
      <c r="J794" s="20">
        <v>11</v>
      </c>
      <c r="K794" s="20">
        <v>7</v>
      </c>
      <c r="L794" s="20"/>
      <c r="M794" s="20"/>
      <c r="N794" s="20">
        <v>1</v>
      </c>
      <c r="O794" s="20"/>
      <c r="P794" s="20"/>
      <c r="Q794" s="20"/>
      <c r="R794" s="20"/>
      <c r="S794" s="20"/>
      <c r="T794" s="20">
        <v>4</v>
      </c>
      <c r="U794" s="20">
        <v>2</v>
      </c>
      <c r="V794" s="36">
        <f t="shared" si="345"/>
        <v>16</v>
      </c>
      <c r="W794" s="36">
        <f t="shared" si="346"/>
        <v>9</v>
      </c>
      <c r="X794" s="36">
        <f t="shared" si="347"/>
        <v>25</v>
      </c>
      <c r="Y794" s="20">
        <f t="shared" si="343"/>
        <v>1</v>
      </c>
      <c r="Z794" s="20">
        <f>(H794+Q794-W794)</f>
        <v>1</v>
      </c>
      <c r="AA794" s="104">
        <f t="shared" si="344"/>
        <v>2</v>
      </c>
    </row>
    <row r="795" spans="3:28" x14ac:dyDescent="0.4">
      <c r="C795" s="26">
        <v>40</v>
      </c>
      <c r="D795" s="27">
        <v>550466511</v>
      </c>
      <c r="E795" s="84" t="s">
        <v>173</v>
      </c>
      <c r="F795" s="6" t="s">
        <v>39</v>
      </c>
      <c r="G795" s="27">
        <v>20</v>
      </c>
      <c r="H795" s="27"/>
      <c r="I795" s="27">
        <f t="shared" si="341"/>
        <v>20</v>
      </c>
      <c r="J795" s="20">
        <v>15</v>
      </c>
      <c r="K795" s="20"/>
      <c r="L795" s="20"/>
      <c r="M795" s="20"/>
      <c r="N795" s="20"/>
      <c r="O795" s="20"/>
      <c r="P795" s="20"/>
      <c r="Q795" s="20"/>
      <c r="R795" s="20"/>
      <c r="S795" s="20"/>
      <c r="T795" s="20">
        <v>5</v>
      </c>
      <c r="U795" s="20"/>
      <c r="V795" s="36">
        <f t="shared" si="345"/>
        <v>20</v>
      </c>
      <c r="W795" s="36"/>
      <c r="X795" s="36">
        <f t="shared" si="347"/>
        <v>20</v>
      </c>
      <c r="Y795" s="20"/>
      <c r="Z795" s="20"/>
      <c r="AA795" s="104"/>
    </row>
    <row r="796" spans="3:28" x14ac:dyDescent="0.4">
      <c r="C796" s="26">
        <v>41</v>
      </c>
      <c r="D796" s="6">
        <v>550462201</v>
      </c>
      <c r="E796" s="84" t="s">
        <v>249</v>
      </c>
      <c r="F796" s="6" t="s">
        <v>40</v>
      </c>
      <c r="G796" s="27">
        <v>10</v>
      </c>
      <c r="H796" s="27"/>
      <c r="I796" s="27">
        <f t="shared" si="341"/>
        <v>10</v>
      </c>
      <c r="J796" s="20">
        <v>7</v>
      </c>
      <c r="K796" s="20"/>
      <c r="L796" s="20"/>
      <c r="M796" s="20"/>
      <c r="N796" s="20"/>
      <c r="O796" s="20"/>
      <c r="P796" s="20"/>
      <c r="Q796" s="20"/>
      <c r="R796" s="20"/>
      <c r="S796" s="20"/>
      <c r="T796" s="20">
        <v>3</v>
      </c>
      <c r="U796" s="20"/>
      <c r="V796" s="36">
        <f t="shared" si="345"/>
        <v>10</v>
      </c>
      <c r="W796" s="36"/>
      <c r="X796" s="36">
        <f t="shared" si="347"/>
        <v>10</v>
      </c>
      <c r="Y796" s="20"/>
      <c r="Z796" s="20"/>
      <c r="AA796" s="104"/>
    </row>
    <row r="797" spans="3:28" x14ac:dyDescent="0.4">
      <c r="C797" s="26">
        <v>42</v>
      </c>
      <c r="D797" s="6">
        <v>550466801</v>
      </c>
      <c r="E797" s="82" t="s">
        <v>250</v>
      </c>
      <c r="F797" s="6" t="s">
        <v>40</v>
      </c>
      <c r="G797" s="6">
        <v>25</v>
      </c>
      <c r="H797" s="6">
        <v>6</v>
      </c>
      <c r="I797" s="6">
        <f t="shared" si="341"/>
        <v>31</v>
      </c>
      <c r="J797" s="36">
        <v>16</v>
      </c>
      <c r="K797" s="36">
        <v>6</v>
      </c>
      <c r="L797" s="36">
        <v>1</v>
      </c>
      <c r="M797" s="36"/>
      <c r="N797" s="36"/>
      <c r="O797" s="36">
        <v>1</v>
      </c>
      <c r="P797" s="36"/>
      <c r="Q797" s="36">
        <v>2</v>
      </c>
      <c r="R797" s="36"/>
      <c r="S797" s="36"/>
      <c r="T797" s="36">
        <v>5</v>
      </c>
      <c r="U797" s="36">
        <v>1</v>
      </c>
      <c r="V797" s="36">
        <f t="shared" si="345"/>
        <v>22</v>
      </c>
      <c r="W797" s="36">
        <f t="shared" si="346"/>
        <v>8</v>
      </c>
      <c r="X797" s="36">
        <f t="shared" si="347"/>
        <v>30</v>
      </c>
      <c r="Y797" s="20">
        <f t="shared" si="343"/>
        <v>3</v>
      </c>
      <c r="Z797" s="20"/>
      <c r="AA797" s="104">
        <f t="shared" si="344"/>
        <v>3</v>
      </c>
    </row>
    <row r="798" spans="3:28" x14ac:dyDescent="0.4">
      <c r="C798" s="37">
        <v>43</v>
      </c>
      <c r="D798" s="7">
        <v>550467101</v>
      </c>
      <c r="E798" s="85" t="s">
        <v>251</v>
      </c>
      <c r="F798" s="78" t="s">
        <v>40</v>
      </c>
      <c r="G798" s="78">
        <v>20</v>
      </c>
      <c r="H798" s="78">
        <v>5</v>
      </c>
      <c r="I798" s="78">
        <f t="shared" si="341"/>
        <v>25</v>
      </c>
      <c r="J798" s="81">
        <v>16</v>
      </c>
      <c r="K798" s="81">
        <v>1</v>
      </c>
      <c r="L798" s="81"/>
      <c r="M798" s="81"/>
      <c r="N798" s="81"/>
      <c r="O798" s="81"/>
      <c r="P798" s="81"/>
      <c r="Q798" s="81"/>
      <c r="R798" s="81"/>
      <c r="S798" s="81"/>
      <c r="T798" s="81">
        <v>3</v>
      </c>
      <c r="U798" s="81">
        <v>3</v>
      </c>
      <c r="V798" s="81">
        <f t="shared" si="345"/>
        <v>19</v>
      </c>
      <c r="W798" s="81">
        <f t="shared" si="346"/>
        <v>4</v>
      </c>
      <c r="X798" s="81">
        <f t="shared" si="347"/>
        <v>23</v>
      </c>
      <c r="Y798" s="81">
        <f t="shared" si="343"/>
        <v>1</v>
      </c>
      <c r="Z798" s="81">
        <f>(H798+Q798-W798)</f>
        <v>1</v>
      </c>
      <c r="AA798" s="106">
        <f t="shared" si="344"/>
        <v>2</v>
      </c>
    </row>
    <row r="799" spans="3:28" x14ac:dyDescent="0.4">
      <c r="C799" s="28"/>
      <c r="D799" s="6"/>
      <c r="E799" s="68" t="s">
        <v>184</v>
      </c>
      <c r="F799" s="67"/>
      <c r="G799" s="67">
        <f>G781+G782+G794+G795+G796+G797+G798</f>
        <v>145</v>
      </c>
      <c r="H799" s="67">
        <f t="shared" ref="H799:AA799" si="348">H781+H782+H794+H795+H796+H797+H798</f>
        <v>26</v>
      </c>
      <c r="I799" s="67">
        <f t="shared" si="348"/>
        <v>171</v>
      </c>
      <c r="J799" s="67">
        <f t="shared" si="348"/>
        <v>95</v>
      </c>
      <c r="K799" s="67">
        <f t="shared" si="348"/>
        <v>18</v>
      </c>
      <c r="L799" s="67">
        <f t="shared" si="348"/>
        <v>1</v>
      </c>
      <c r="M799" s="67"/>
      <c r="N799" s="67">
        <f t="shared" si="348"/>
        <v>2</v>
      </c>
      <c r="O799" s="67">
        <f t="shared" si="348"/>
        <v>1</v>
      </c>
      <c r="P799" s="67"/>
      <c r="Q799" s="67">
        <f t="shared" si="348"/>
        <v>2</v>
      </c>
      <c r="R799" s="67">
        <f t="shared" si="348"/>
        <v>1</v>
      </c>
      <c r="S799" s="67">
        <f t="shared" si="348"/>
        <v>1</v>
      </c>
      <c r="T799" s="67">
        <f t="shared" si="348"/>
        <v>36</v>
      </c>
      <c r="U799" s="67">
        <f t="shared" si="348"/>
        <v>6</v>
      </c>
      <c r="V799" s="67">
        <f t="shared" si="348"/>
        <v>135</v>
      </c>
      <c r="W799" s="67">
        <f t="shared" si="348"/>
        <v>26</v>
      </c>
      <c r="X799" s="67">
        <f t="shared" si="348"/>
        <v>161</v>
      </c>
      <c r="Y799" s="67">
        <f t="shared" si="348"/>
        <v>10</v>
      </c>
      <c r="Z799" s="67">
        <f t="shared" si="348"/>
        <v>2</v>
      </c>
      <c r="AA799" s="67">
        <f t="shared" si="348"/>
        <v>12</v>
      </c>
    </row>
    <row r="800" spans="3:28" x14ac:dyDescent="0.4">
      <c r="C800" s="42"/>
      <c r="D800" s="43"/>
      <c r="E800" s="40" t="s">
        <v>42</v>
      </c>
      <c r="F800" s="34"/>
      <c r="G800" s="34">
        <f t="shared" ref="G800:AA800" si="349">G722+G751+G779+G799</f>
        <v>640</v>
      </c>
      <c r="H800" s="34">
        <f t="shared" si="349"/>
        <v>133</v>
      </c>
      <c r="I800" s="34">
        <f t="shared" si="349"/>
        <v>773</v>
      </c>
      <c r="J800" s="34">
        <f t="shared" si="349"/>
        <v>139</v>
      </c>
      <c r="K800" s="34">
        <f t="shared" si="349"/>
        <v>23</v>
      </c>
      <c r="L800" s="34">
        <f t="shared" si="349"/>
        <v>5</v>
      </c>
      <c r="M800" s="34">
        <f t="shared" si="349"/>
        <v>1</v>
      </c>
      <c r="N800" s="34">
        <f t="shared" si="349"/>
        <v>7</v>
      </c>
      <c r="O800" s="34">
        <f t="shared" si="349"/>
        <v>2</v>
      </c>
      <c r="P800" s="34">
        <f t="shared" si="349"/>
        <v>4</v>
      </c>
      <c r="Q800" s="34">
        <f t="shared" si="349"/>
        <v>3</v>
      </c>
      <c r="R800" s="34">
        <f t="shared" si="349"/>
        <v>5</v>
      </c>
      <c r="S800" s="34">
        <f t="shared" si="349"/>
        <v>2</v>
      </c>
      <c r="T800" s="34">
        <f t="shared" si="349"/>
        <v>159</v>
      </c>
      <c r="U800" s="34">
        <f t="shared" si="349"/>
        <v>21</v>
      </c>
      <c r="V800" s="34">
        <f t="shared" si="349"/>
        <v>315</v>
      </c>
      <c r="W800" s="34">
        <f t="shared" si="349"/>
        <v>52</v>
      </c>
      <c r="X800" s="34">
        <f t="shared" si="349"/>
        <v>367</v>
      </c>
      <c r="Y800" s="34">
        <f t="shared" si="349"/>
        <v>329</v>
      </c>
      <c r="Z800" s="34">
        <f t="shared" si="349"/>
        <v>84</v>
      </c>
      <c r="AA800" s="109">
        <f t="shared" si="349"/>
        <v>413</v>
      </c>
    </row>
    <row r="801" spans="3:28" x14ac:dyDescent="0.4">
      <c r="C801" s="142"/>
      <c r="D801" s="46"/>
      <c r="E801" s="47"/>
      <c r="F801" s="142"/>
      <c r="G801" s="142"/>
      <c r="H801" s="142"/>
      <c r="I801" s="142"/>
    </row>
    <row r="802" spans="3:28" x14ac:dyDescent="0.4">
      <c r="C802" s="142"/>
      <c r="D802" s="46"/>
      <c r="E802" s="47"/>
      <c r="F802" s="142"/>
      <c r="G802" s="142"/>
      <c r="H802" s="142"/>
      <c r="I802" s="142"/>
    </row>
    <row r="803" spans="3:28" x14ac:dyDescent="0.4">
      <c r="C803" s="142"/>
      <c r="D803" s="46"/>
      <c r="E803" s="47"/>
      <c r="F803" s="142"/>
      <c r="G803" s="142"/>
      <c r="H803" s="142"/>
      <c r="I803" s="142"/>
    </row>
    <row r="804" spans="3:28" x14ac:dyDescent="0.4">
      <c r="C804" s="142"/>
      <c r="D804" s="46"/>
      <c r="E804" s="47"/>
      <c r="F804" s="142"/>
      <c r="G804" s="142"/>
      <c r="H804" s="142"/>
      <c r="I804" s="142"/>
    </row>
    <row r="805" spans="3:28" x14ac:dyDescent="0.4">
      <c r="C805" s="142"/>
      <c r="D805" s="46"/>
      <c r="E805" s="47"/>
      <c r="F805" s="142"/>
      <c r="G805" s="142"/>
      <c r="H805" s="142"/>
      <c r="I805" s="142"/>
    </row>
    <row r="806" spans="3:28" x14ac:dyDescent="0.4">
      <c r="C806" s="142"/>
      <c r="D806" s="46"/>
      <c r="E806" s="47"/>
      <c r="F806" s="142"/>
      <c r="G806" s="142"/>
      <c r="H806" s="142"/>
      <c r="I806" s="142"/>
    </row>
    <row r="807" spans="3:28" x14ac:dyDescent="0.4">
      <c r="C807" s="142"/>
      <c r="D807" s="46"/>
      <c r="E807" s="47"/>
      <c r="F807" s="142"/>
      <c r="G807" s="142"/>
      <c r="H807" s="142"/>
      <c r="I807" s="142"/>
    </row>
    <row r="808" spans="3:28" x14ac:dyDescent="0.4">
      <c r="C808" s="142"/>
      <c r="D808" s="46"/>
      <c r="E808" s="47"/>
      <c r="F808" s="142"/>
      <c r="G808" s="142"/>
      <c r="H808" s="142"/>
      <c r="I808" s="142"/>
    </row>
    <row r="809" spans="3:28" x14ac:dyDescent="0.4">
      <c r="C809" s="142"/>
      <c r="D809" s="46"/>
      <c r="E809" s="47"/>
      <c r="F809" s="142"/>
      <c r="G809" s="142"/>
      <c r="H809" s="142"/>
      <c r="I809" s="142"/>
    </row>
    <row r="810" spans="3:28" x14ac:dyDescent="0.4">
      <c r="C810" s="142"/>
      <c r="D810" s="46"/>
      <c r="E810" s="47"/>
      <c r="F810" s="142"/>
      <c r="G810" s="142"/>
      <c r="H810" s="142"/>
      <c r="I810" s="142"/>
    </row>
    <row r="811" spans="3:28" x14ac:dyDescent="0.4">
      <c r="C811" s="142"/>
      <c r="D811" s="46"/>
      <c r="E811" s="47"/>
      <c r="F811" s="142"/>
      <c r="G811" s="142"/>
      <c r="H811" s="142"/>
      <c r="I811" s="142"/>
    </row>
    <row r="812" spans="3:28" x14ac:dyDescent="0.4">
      <c r="C812" s="142"/>
      <c r="D812" s="46"/>
      <c r="E812" s="47"/>
      <c r="F812" s="142"/>
      <c r="G812" s="142"/>
      <c r="H812" s="142"/>
      <c r="I812" s="142"/>
    </row>
    <row r="813" spans="3:28" x14ac:dyDescent="0.4">
      <c r="C813" s="142"/>
      <c r="D813" s="46"/>
      <c r="E813" s="47"/>
      <c r="F813" s="142"/>
      <c r="G813" s="142"/>
      <c r="H813" s="142"/>
      <c r="I813" s="142"/>
    </row>
    <row r="814" spans="3:28" x14ac:dyDescent="0.4">
      <c r="C814" s="142"/>
      <c r="D814" s="46"/>
      <c r="E814" s="47"/>
      <c r="F814" s="142"/>
      <c r="G814" s="142"/>
      <c r="H814" s="142"/>
      <c r="I814" s="142"/>
    </row>
    <row r="815" spans="3:28" x14ac:dyDescent="0.4">
      <c r="C815" s="269" t="s">
        <v>199</v>
      </c>
      <c r="D815" s="269"/>
      <c r="E815" s="269"/>
      <c r="F815" s="269"/>
      <c r="G815" s="269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  <c r="AA815" s="269"/>
      <c r="AB815" s="18"/>
    </row>
    <row r="816" spans="3:28" x14ac:dyDescent="0.4">
      <c r="C816" s="267" t="s">
        <v>38</v>
      </c>
      <c r="D816" s="267"/>
      <c r="E816" s="267"/>
      <c r="F816" s="267"/>
      <c r="G816" s="267"/>
      <c r="H816" s="267"/>
      <c r="I816" s="267"/>
      <c r="J816" s="267"/>
      <c r="K816" s="267"/>
      <c r="L816" s="267"/>
      <c r="M816" s="267"/>
      <c r="N816" s="267"/>
      <c r="O816" s="267"/>
      <c r="P816" s="267"/>
      <c r="Q816" s="267"/>
      <c r="R816" s="267"/>
      <c r="S816" s="267"/>
      <c r="T816" s="267"/>
      <c r="U816" s="267"/>
      <c r="V816" s="267"/>
      <c r="W816" s="267"/>
      <c r="X816" s="267"/>
      <c r="Y816" s="267"/>
      <c r="Z816" s="267"/>
      <c r="AA816" s="267"/>
      <c r="AB816" s="19"/>
    </row>
    <row r="817" spans="3:28" x14ac:dyDescent="0.4">
      <c r="C817" s="264" t="s">
        <v>2</v>
      </c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  <c r="AA817" s="266"/>
    </row>
    <row r="818" spans="3:28" x14ac:dyDescent="0.4">
      <c r="C818" s="251" t="s">
        <v>3</v>
      </c>
      <c r="D818" s="257" t="s">
        <v>4</v>
      </c>
      <c r="E818" s="251" t="s">
        <v>5</v>
      </c>
      <c r="F818" s="251" t="s">
        <v>6</v>
      </c>
      <c r="G818" s="258" t="s">
        <v>7</v>
      </c>
      <c r="H818" s="259"/>
      <c r="I818" s="260"/>
      <c r="J818" s="264" t="s">
        <v>8</v>
      </c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6"/>
      <c r="Y818" s="258" t="s">
        <v>9</v>
      </c>
      <c r="Z818" s="259"/>
      <c r="AA818" s="260"/>
    </row>
    <row r="819" spans="3:28" x14ac:dyDescent="0.4">
      <c r="C819" s="251"/>
      <c r="D819" s="257"/>
      <c r="E819" s="251"/>
      <c r="F819" s="251"/>
      <c r="G819" s="261"/>
      <c r="H819" s="262"/>
      <c r="I819" s="263"/>
      <c r="J819" s="251" t="s">
        <v>13</v>
      </c>
      <c r="K819" s="251"/>
      <c r="L819" s="251" t="s">
        <v>14</v>
      </c>
      <c r="M819" s="251"/>
      <c r="N819" s="251" t="s">
        <v>174</v>
      </c>
      <c r="O819" s="251"/>
      <c r="P819" s="251" t="s">
        <v>175</v>
      </c>
      <c r="Q819" s="251"/>
      <c r="R819" s="251" t="s">
        <v>94</v>
      </c>
      <c r="S819" s="251"/>
      <c r="T819" s="251" t="s">
        <v>95</v>
      </c>
      <c r="U819" s="251"/>
      <c r="V819" s="252" t="s">
        <v>12</v>
      </c>
      <c r="W819" s="253"/>
      <c r="X819" s="254"/>
      <c r="Y819" s="261"/>
      <c r="Z819" s="262"/>
      <c r="AA819" s="263"/>
    </row>
    <row r="820" spans="3:28" x14ac:dyDescent="0.4">
      <c r="C820" s="251"/>
      <c r="D820" s="257"/>
      <c r="E820" s="251"/>
      <c r="F820" s="251"/>
      <c r="G820" s="136" t="s">
        <v>10</v>
      </c>
      <c r="H820" s="136" t="s">
        <v>11</v>
      </c>
      <c r="I820" s="136" t="s">
        <v>12</v>
      </c>
      <c r="J820" s="136" t="s">
        <v>10</v>
      </c>
      <c r="K820" s="136" t="s">
        <v>11</v>
      </c>
      <c r="L820" s="136" t="s">
        <v>10</v>
      </c>
      <c r="M820" s="136" t="s">
        <v>11</v>
      </c>
      <c r="N820" s="136" t="s">
        <v>10</v>
      </c>
      <c r="O820" s="136" t="s">
        <v>11</v>
      </c>
      <c r="P820" s="136" t="s">
        <v>10</v>
      </c>
      <c r="Q820" s="136" t="s">
        <v>11</v>
      </c>
      <c r="R820" s="136" t="s">
        <v>10</v>
      </c>
      <c r="S820" s="136" t="s">
        <v>11</v>
      </c>
      <c r="T820" s="136" t="s">
        <v>10</v>
      </c>
      <c r="U820" s="136" t="s">
        <v>11</v>
      </c>
      <c r="V820" s="136" t="s">
        <v>10</v>
      </c>
      <c r="W820" s="136" t="s">
        <v>11</v>
      </c>
      <c r="X820" s="136" t="s">
        <v>12</v>
      </c>
      <c r="Y820" s="136" t="s">
        <v>10</v>
      </c>
      <c r="Z820" s="136" t="s">
        <v>11</v>
      </c>
      <c r="AA820" s="136" t="s">
        <v>12</v>
      </c>
      <c r="AB820" s="137"/>
    </row>
    <row r="821" spans="3:28" x14ac:dyDescent="0.4">
      <c r="C821" s="205"/>
      <c r="D821" s="206" t="s">
        <v>15</v>
      </c>
      <c r="E821" s="49"/>
      <c r="F821" s="141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103"/>
    </row>
    <row r="822" spans="3:28" x14ac:dyDescent="0.4">
      <c r="C822" s="28"/>
      <c r="D822" s="86" t="s">
        <v>2</v>
      </c>
      <c r="E822" s="87"/>
      <c r="F822" s="29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105"/>
    </row>
    <row r="823" spans="3:28" x14ac:dyDescent="0.4">
      <c r="C823" s="156" t="s">
        <v>135</v>
      </c>
      <c r="D823" s="6">
        <v>572167311</v>
      </c>
      <c r="E823" s="4" t="s">
        <v>189</v>
      </c>
      <c r="F823" s="6" t="s">
        <v>39</v>
      </c>
      <c r="G823" s="6">
        <v>29</v>
      </c>
      <c r="H823" s="6"/>
      <c r="I823" s="6">
        <f>SUM(G823:H823)</f>
        <v>29</v>
      </c>
      <c r="J823" s="36">
        <v>26</v>
      </c>
      <c r="K823" s="36"/>
      <c r="L823" s="36"/>
      <c r="M823" s="36"/>
      <c r="N823" s="36"/>
      <c r="O823" s="36"/>
      <c r="P823" s="36"/>
      <c r="Q823" s="36"/>
      <c r="R823" s="36">
        <v>1</v>
      </c>
      <c r="S823" s="36"/>
      <c r="T823" s="36">
        <v>2</v>
      </c>
      <c r="U823" s="36"/>
      <c r="V823" s="36">
        <f t="shared" ref="V823" si="350">SUM(J823,L823,N823,R823,T823)</f>
        <v>29</v>
      </c>
      <c r="W823" s="36"/>
      <c r="X823" s="36">
        <f t="shared" ref="X823" si="351">SUM(V823,W823)</f>
        <v>29</v>
      </c>
      <c r="Y823" s="20"/>
      <c r="Z823" s="20"/>
      <c r="AA823" s="104"/>
    </row>
    <row r="824" spans="3:28" x14ac:dyDescent="0.4">
      <c r="C824" s="177" t="s">
        <v>140</v>
      </c>
      <c r="D824" s="78">
        <v>571167501</v>
      </c>
      <c r="E824" s="121" t="s">
        <v>103</v>
      </c>
      <c r="F824" s="78" t="s">
        <v>40</v>
      </c>
      <c r="G824" s="78">
        <v>13</v>
      </c>
      <c r="H824" s="78">
        <v>1</v>
      </c>
      <c r="I824" s="78">
        <f>SUM(G824:H824)</f>
        <v>14</v>
      </c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>
        <v>1</v>
      </c>
      <c r="U824" s="81">
        <v>1</v>
      </c>
      <c r="V824" s="81">
        <f>SUM(J824,L824,N824,R824,T824)</f>
        <v>1</v>
      </c>
      <c r="W824" s="81">
        <f>SUM(K824,M824,O824,S824,U824)</f>
        <v>1</v>
      </c>
      <c r="X824" s="81">
        <f>SUM(V824,W824)</f>
        <v>2</v>
      </c>
      <c r="Y824" s="81">
        <f>G824+P824-V824</f>
        <v>12</v>
      </c>
      <c r="Z824" s="81"/>
      <c r="AA824" s="106">
        <f>SUM(Y824:Z824)</f>
        <v>12</v>
      </c>
    </row>
    <row r="825" spans="3:28" x14ac:dyDescent="0.4">
      <c r="C825" s="42"/>
      <c r="D825" s="43"/>
      <c r="E825" s="40" t="s">
        <v>112</v>
      </c>
      <c r="F825" s="88"/>
      <c r="G825" s="44">
        <f>SUM(G823:G824)</f>
        <v>42</v>
      </c>
      <c r="H825" s="44">
        <f t="shared" ref="H825:AA825" si="352">SUM(H823:H824)</f>
        <v>1</v>
      </c>
      <c r="I825" s="44">
        <f t="shared" si="352"/>
        <v>43</v>
      </c>
      <c r="J825" s="44">
        <f t="shared" si="352"/>
        <v>26</v>
      </c>
      <c r="K825" s="44"/>
      <c r="L825" s="44"/>
      <c r="M825" s="44"/>
      <c r="N825" s="44"/>
      <c r="O825" s="44"/>
      <c r="P825" s="44"/>
      <c r="Q825" s="44"/>
      <c r="R825" s="44">
        <f t="shared" si="352"/>
        <v>1</v>
      </c>
      <c r="S825" s="44"/>
      <c r="T825" s="44">
        <f t="shared" si="352"/>
        <v>3</v>
      </c>
      <c r="U825" s="44">
        <f t="shared" si="352"/>
        <v>1</v>
      </c>
      <c r="V825" s="44">
        <f t="shared" si="352"/>
        <v>30</v>
      </c>
      <c r="W825" s="44">
        <f t="shared" si="352"/>
        <v>1</v>
      </c>
      <c r="X825" s="44">
        <f t="shared" si="352"/>
        <v>31</v>
      </c>
      <c r="Y825" s="44">
        <f t="shared" si="352"/>
        <v>12</v>
      </c>
      <c r="Z825" s="44"/>
      <c r="AA825" s="109">
        <f t="shared" si="352"/>
        <v>12</v>
      </c>
    </row>
    <row r="826" spans="3:28" x14ac:dyDescent="0.4">
      <c r="C826" s="176"/>
      <c r="D826" s="147" t="s">
        <v>18</v>
      </c>
      <c r="E826" s="4"/>
      <c r="F826" s="6"/>
      <c r="G826" s="6"/>
      <c r="H826" s="6"/>
      <c r="I826" s="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20"/>
      <c r="Z826" s="20"/>
      <c r="AA826" s="104"/>
    </row>
    <row r="827" spans="3:28" x14ac:dyDescent="0.4">
      <c r="C827" s="28">
        <v>3</v>
      </c>
      <c r="D827" s="24">
        <v>575567801</v>
      </c>
      <c r="E827" s="29" t="s">
        <v>147</v>
      </c>
      <c r="F827" s="6" t="s">
        <v>40</v>
      </c>
      <c r="G827" s="36">
        <v>9</v>
      </c>
      <c r="H827" s="36">
        <v>1</v>
      </c>
      <c r="I827" s="36">
        <f>SUM(G827:H827)</f>
        <v>10</v>
      </c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>
        <v>3</v>
      </c>
      <c r="U827" s="36">
        <v>1</v>
      </c>
      <c r="V827" s="36">
        <f>SUM(J827,L827,N827,R827,T827)</f>
        <v>3</v>
      </c>
      <c r="W827" s="36">
        <f>SUM(K827,M827,O827,S827,U827)</f>
        <v>1</v>
      </c>
      <c r="X827" s="36">
        <f>SUM(V827,W827)</f>
        <v>4</v>
      </c>
      <c r="Y827" s="36">
        <f>(G827+P827-V827)</f>
        <v>6</v>
      </c>
      <c r="Z827" s="36"/>
      <c r="AA827" s="105">
        <f>SUM(Y827:Z827)</f>
        <v>6</v>
      </c>
    </row>
    <row r="828" spans="3:28" x14ac:dyDescent="0.4">
      <c r="C828" s="32">
        <v>4</v>
      </c>
      <c r="D828" s="33">
        <v>585567802</v>
      </c>
      <c r="E828" s="92" t="s">
        <v>197</v>
      </c>
      <c r="F828" s="78" t="s">
        <v>40</v>
      </c>
      <c r="G828" s="44">
        <v>4</v>
      </c>
      <c r="H828" s="44"/>
      <c r="I828" s="44">
        <f>SUM(G828:H828)</f>
        <v>4</v>
      </c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81"/>
      <c r="V828" s="81"/>
      <c r="W828" s="81"/>
      <c r="X828" s="81"/>
      <c r="Y828" s="44">
        <f>(G828+P828-V828)</f>
        <v>4</v>
      </c>
      <c r="Z828" s="44"/>
      <c r="AA828" s="111">
        <f>SUM(Y828:Z828)</f>
        <v>4</v>
      </c>
    </row>
    <row r="829" spans="3:28" x14ac:dyDescent="0.4">
      <c r="C829" s="59"/>
      <c r="D829" s="48"/>
      <c r="E829" s="40" t="s">
        <v>181</v>
      </c>
      <c r="F829" s="88"/>
      <c r="G829" s="44">
        <f>SUM(G827:G828)</f>
        <v>13</v>
      </c>
      <c r="H829" s="44">
        <f t="shared" ref="H829:AA829" si="353">SUM(H827:H828)</f>
        <v>1</v>
      </c>
      <c r="I829" s="44">
        <f t="shared" si="353"/>
        <v>14</v>
      </c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>
        <f t="shared" si="353"/>
        <v>3</v>
      </c>
      <c r="U829" s="44">
        <f t="shared" si="353"/>
        <v>1</v>
      </c>
      <c r="V829" s="44">
        <f t="shared" si="353"/>
        <v>3</v>
      </c>
      <c r="W829" s="44">
        <f t="shared" si="353"/>
        <v>1</v>
      </c>
      <c r="X829" s="44">
        <f t="shared" si="353"/>
        <v>4</v>
      </c>
      <c r="Y829" s="44">
        <f t="shared" si="353"/>
        <v>10</v>
      </c>
      <c r="Z829" s="44"/>
      <c r="AA829" s="109">
        <f t="shared" si="353"/>
        <v>10</v>
      </c>
    </row>
    <row r="830" spans="3:28" x14ac:dyDescent="0.4">
      <c r="C830" s="42"/>
      <c r="D830" s="43"/>
      <c r="E830" s="40" t="s">
        <v>41</v>
      </c>
      <c r="F830" s="83"/>
      <c r="G830" s="34">
        <f>SUM(G825,G829)</f>
        <v>55</v>
      </c>
      <c r="H830" s="34">
        <f t="shared" ref="H830:AA830" si="354">SUM(H825,H829)</f>
        <v>2</v>
      </c>
      <c r="I830" s="34">
        <f t="shared" si="354"/>
        <v>57</v>
      </c>
      <c r="J830" s="34">
        <f t="shared" si="354"/>
        <v>26</v>
      </c>
      <c r="K830" s="34"/>
      <c r="L830" s="34"/>
      <c r="M830" s="34"/>
      <c r="N830" s="34"/>
      <c r="O830" s="34"/>
      <c r="P830" s="34"/>
      <c r="Q830" s="34"/>
      <c r="R830" s="34">
        <f t="shared" si="354"/>
        <v>1</v>
      </c>
      <c r="S830" s="34"/>
      <c r="T830" s="34">
        <f t="shared" si="354"/>
        <v>6</v>
      </c>
      <c r="U830" s="34">
        <f t="shared" si="354"/>
        <v>2</v>
      </c>
      <c r="V830" s="34">
        <f t="shared" si="354"/>
        <v>33</v>
      </c>
      <c r="W830" s="34">
        <f t="shared" si="354"/>
        <v>2</v>
      </c>
      <c r="X830" s="34">
        <f t="shared" si="354"/>
        <v>35</v>
      </c>
      <c r="Y830" s="34">
        <f t="shared" si="354"/>
        <v>22</v>
      </c>
      <c r="Z830" s="34"/>
      <c r="AA830" s="109">
        <f t="shared" si="354"/>
        <v>22</v>
      </c>
    </row>
    <row r="831" spans="3:28" s="89" customFormat="1" x14ac:dyDescent="0.4">
      <c r="C831" s="155" t="s">
        <v>142</v>
      </c>
      <c r="D831" s="155"/>
      <c r="E831" s="155"/>
      <c r="F831" s="15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0"/>
      <c r="S831" s="90"/>
      <c r="T831" s="90"/>
      <c r="U831" s="90"/>
      <c r="V831" s="45"/>
      <c r="W831" s="45"/>
      <c r="X831" s="45"/>
      <c r="Y831" s="45"/>
      <c r="Z831" s="45"/>
      <c r="AA831" s="45"/>
    </row>
    <row r="832" spans="3:28" s="89" customFormat="1" x14ac:dyDescent="0.4">
      <c r="C832" s="155" t="s">
        <v>143</v>
      </c>
      <c r="D832" s="155"/>
      <c r="E832" s="155"/>
      <c r="F832" s="15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0"/>
      <c r="S832" s="90"/>
      <c r="T832" s="90"/>
      <c r="U832" s="90"/>
      <c r="V832" s="142"/>
      <c r="W832" s="142"/>
      <c r="X832" s="142"/>
      <c r="Y832" s="142"/>
      <c r="Z832" s="142"/>
      <c r="AA832" s="142"/>
    </row>
    <row r="833" spans="3:28" x14ac:dyDescent="0.4">
      <c r="C833" s="142"/>
      <c r="D833" s="46"/>
      <c r="E833" s="47"/>
      <c r="F833" s="142"/>
      <c r="G833" s="142"/>
      <c r="H833" s="142"/>
      <c r="I833" s="142"/>
    </row>
    <row r="834" spans="3:28" x14ac:dyDescent="0.4">
      <c r="C834" s="17"/>
      <c r="D834" s="15"/>
      <c r="F834" s="17"/>
    </row>
    <row r="835" spans="3:28" x14ac:dyDescent="0.4">
      <c r="C835" s="17"/>
      <c r="D835" s="15"/>
      <c r="F835" s="17"/>
    </row>
    <row r="836" spans="3:28" x14ac:dyDescent="0.4">
      <c r="C836" s="17"/>
      <c r="D836" s="15"/>
      <c r="F836" s="17"/>
    </row>
    <row r="837" spans="3:28" x14ac:dyDescent="0.4">
      <c r="C837" s="17"/>
      <c r="D837" s="15"/>
      <c r="F837" s="17"/>
    </row>
    <row r="838" spans="3:28" x14ac:dyDescent="0.4">
      <c r="C838" s="17"/>
      <c r="D838" s="15"/>
      <c r="F838" s="17"/>
    </row>
    <row r="839" spans="3:28" x14ac:dyDescent="0.4">
      <c r="C839" s="17"/>
      <c r="D839" s="15"/>
      <c r="F839" s="17"/>
    </row>
    <row r="840" spans="3:28" x14ac:dyDescent="0.4">
      <c r="C840" s="17"/>
      <c r="D840" s="15"/>
      <c r="F840" s="17"/>
    </row>
    <row r="841" spans="3:28" x14ac:dyDescent="0.4">
      <c r="C841" s="17"/>
      <c r="D841" s="15"/>
      <c r="F841" s="17"/>
    </row>
    <row r="842" spans="3:28" x14ac:dyDescent="0.4">
      <c r="C842" s="17"/>
      <c r="D842" s="15"/>
      <c r="F842" s="17"/>
    </row>
    <row r="843" spans="3:28" x14ac:dyDescent="0.4">
      <c r="C843" s="17"/>
      <c r="D843" s="15"/>
      <c r="F843" s="17"/>
    </row>
    <row r="844" spans="3:28" x14ac:dyDescent="0.4">
      <c r="C844" s="255" t="s">
        <v>199</v>
      </c>
      <c r="D844" s="255"/>
      <c r="E844" s="255"/>
      <c r="F844" s="255"/>
      <c r="G844" s="255"/>
      <c r="H844" s="255"/>
      <c r="I844" s="255"/>
      <c r="J844" s="255"/>
      <c r="K844" s="255"/>
      <c r="L844" s="255"/>
      <c r="M844" s="255"/>
      <c r="N844" s="255"/>
      <c r="O844" s="255"/>
      <c r="P844" s="255"/>
      <c r="Q844" s="255"/>
      <c r="R844" s="255"/>
      <c r="S844" s="255"/>
      <c r="T844" s="255"/>
      <c r="U844" s="255"/>
      <c r="V844" s="255"/>
      <c r="W844" s="255"/>
      <c r="X844" s="255"/>
      <c r="Y844" s="255"/>
      <c r="Z844" s="255"/>
      <c r="AA844" s="255"/>
      <c r="AB844" s="18"/>
    </row>
    <row r="845" spans="3:28" x14ac:dyDescent="0.4">
      <c r="C845" s="269" t="s">
        <v>287</v>
      </c>
      <c r="D845" s="269"/>
      <c r="E845" s="269"/>
      <c r="F845" s="269"/>
      <c r="G845" s="269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  <c r="AA845" s="269"/>
      <c r="AB845" s="19"/>
    </row>
    <row r="846" spans="3:28" x14ac:dyDescent="0.4">
      <c r="C846" s="264" t="s">
        <v>1</v>
      </c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  <c r="AA846" s="266"/>
    </row>
    <row r="847" spans="3:28" x14ac:dyDescent="0.4">
      <c r="C847" s="251" t="s">
        <v>3</v>
      </c>
      <c r="D847" s="257" t="s">
        <v>4</v>
      </c>
      <c r="E847" s="251" t="s">
        <v>5</v>
      </c>
      <c r="F847" s="251" t="s">
        <v>6</v>
      </c>
      <c r="G847" s="258" t="s">
        <v>7</v>
      </c>
      <c r="H847" s="259"/>
      <c r="I847" s="260"/>
      <c r="J847" s="264" t="s">
        <v>8</v>
      </c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6"/>
      <c r="Y847" s="258" t="s">
        <v>9</v>
      </c>
      <c r="Z847" s="259"/>
      <c r="AA847" s="260"/>
    </row>
    <row r="848" spans="3:28" x14ac:dyDescent="0.4">
      <c r="C848" s="251"/>
      <c r="D848" s="257"/>
      <c r="E848" s="251"/>
      <c r="F848" s="251"/>
      <c r="G848" s="261"/>
      <c r="H848" s="262"/>
      <c r="I848" s="263"/>
      <c r="J848" s="251" t="s">
        <v>13</v>
      </c>
      <c r="K848" s="251"/>
      <c r="L848" s="251" t="s">
        <v>14</v>
      </c>
      <c r="M848" s="251"/>
      <c r="N848" s="251" t="s">
        <v>174</v>
      </c>
      <c r="O848" s="251"/>
      <c r="P848" s="251" t="s">
        <v>175</v>
      </c>
      <c r="Q848" s="251"/>
      <c r="R848" s="251" t="s">
        <v>94</v>
      </c>
      <c r="S848" s="251"/>
      <c r="T848" s="251" t="s">
        <v>95</v>
      </c>
      <c r="U848" s="251"/>
      <c r="V848" s="252" t="s">
        <v>12</v>
      </c>
      <c r="W848" s="253"/>
      <c r="X848" s="254"/>
      <c r="Y848" s="261"/>
      <c r="Z848" s="262"/>
      <c r="AA848" s="263"/>
    </row>
    <row r="849" spans="3:28" x14ac:dyDescent="0.4">
      <c r="C849" s="251"/>
      <c r="D849" s="257"/>
      <c r="E849" s="251"/>
      <c r="F849" s="251"/>
      <c r="G849" s="136" t="s">
        <v>10</v>
      </c>
      <c r="H849" s="136" t="s">
        <v>11</v>
      </c>
      <c r="I849" s="136" t="s">
        <v>12</v>
      </c>
      <c r="J849" s="136" t="s">
        <v>10</v>
      </c>
      <c r="K849" s="136" t="s">
        <v>11</v>
      </c>
      <c r="L849" s="136" t="s">
        <v>10</v>
      </c>
      <c r="M849" s="136" t="s">
        <v>11</v>
      </c>
      <c r="N849" s="136" t="s">
        <v>10</v>
      </c>
      <c r="O849" s="136" t="s">
        <v>11</v>
      </c>
      <c r="P849" s="136" t="s">
        <v>10</v>
      </c>
      <c r="Q849" s="136" t="s">
        <v>11</v>
      </c>
      <c r="R849" s="136" t="s">
        <v>10</v>
      </c>
      <c r="S849" s="136" t="s">
        <v>11</v>
      </c>
      <c r="T849" s="136" t="s">
        <v>10</v>
      </c>
      <c r="U849" s="136" t="s">
        <v>11</v>
      </c>
      <c r="V849" s="136" t="s">
        <v>10</v>
      </c>
      <c r="W849" s="136" t="s">
        <v>11</v>
      </c>
      <c r="X849" s="136" t="s">
        <v>12</v>
      </c>
      <c r="Y849" s="136" t="s">
        <v>10</v>
      </c>
      <c r="Z849" s="136" t="s">
        <v>11</v>
      </c>
      <c r="AA849" s="136" t="s">
        <v>12</v>
      </c>
      <c r="AB849" s="137"/>
    </row>
    <row r="850" spans="3:28" s="89" customFormat="1" x14ac:dyDescent="0.4">
      <c r="C850" s="125"/>
      <c r="D850" s="145" t="s">
        <v>15</v>
      </c>
      <c r="E850" s="145"/>
      <c r="F850" s="100"/>
      <c r="G850" s="55"/>
      <c r="H850" s="55"/>
      <c r="I850" s="55"/>
      <c r="J850" s="129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46"/>
    </row>
    <row r="851" spans="3:28" s="89" customFormat="1" x14ac:dyDescent="0.4">
      <c r="C851" s="70"/>
      <c r="D851" s="193" t="s">
        <v>148</v>
      </c>
      <c r="E851" s="193"/>
      <c r="F851" s="27"/>
      <c r="G851" s="20"/>
      <c r="H851" s="20"/>
      <c r="I851" s="20"/>
      <c r="J851" s="170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194"/>
    </row>
    <row r="852" spans="3:28" s="89" customFormat="1" x14ac:dyDescent="0.4">
      <c r="C852" s="58">
        <v>1</v>
      </c>
      <c r="D852" s="6">
        <v>580451101</v>
      </c>
      <c r="E852" s="4" t="s">
        <v>55</v>
      </c>
      <c r="F852" s="6" t="s">
        <v>22</v>
      </c>
      <c r="G852" s="36">
        <v>24</v>
      </c>
      <c r="H852" s="36">
        <v>22</v>
      </c>
      <c r="I852" s="36">
        <f>SUM(G852:H852)</f>
        <v>46</v>
      </c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>
        <v>3</v>
      </c>
      <c r="U852" s="36">
        <v>4</v>
      </c>
      <c r="V852" s="36">
        <f>SUM(J852,L852,N852,R852,T852)</f>
        <v>3</v>
      </c>
      <c r="W852" s="36">
        <f>SUM(K852,M852,O852,S852,U852)</f>
        <v>4</v>
      </c>
      <c r="X852" s="36">
        <f>SUM(V852,W852)</f>
        <v>7</v>
      </c>
      <c r="Y852" s="36">
        <f>G852+P852-V852</f>
        <v>21</v>
      </c>
      <c r="Z852" s="36">
        <f>H852+Q852-W852</f>
        <v>18</v>
      </c>
      <c r="AA852" s="105">
        <f>SUM(Y852:Z852)</f>
        <v>39</v>
      </c>
    </row>
    <row r="853" spans="3:28" s="89" customFormat="1" x14ac:dyDescent="0.4">
      <c r="C853" s="120">
        <v>2</v>
      </c>
      <c r="D853" s="78">
        <v>580455801</v>
      </c>
      <c r="E853" s="121" t="s">
        <v>61</v>
      </c>
      <c r="F853" s="78" t="s">
        <v>22</v>
      </c>
      <c r="G853" s="41">
        <v>2</v>
      </c>
      <c r="H853" s="41">
        <v>10</v>
      </c>
      <c r="I853" s="41">
        <f>SUM(G853:H853)</f>
        <v>12</v>
      </c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>
        <v>1</v>
      </c>
      <c r="V853" s="41"/>
      <c r="W853" s="41">
        <f>SUM(K853,M853,O853,S853,U853)</f>
        <v>1</v>
      </c>
      <c r="X853" s="41">
        <f>SUM(V853,W853)</f>
        <v>1</v>
      </c>
      <c r="Y853" s="41">
        <f>G853+P853-V853</f>
        <v>2</v>
      </c>
      <c r="Z853" s="41">
        <f>H853+Q853-W853</f>
        <v>9</v>
      </c>
      <c r="AA853" s="110">
        <f>SUM(Y853:Z853)</f>
        <v>11</v>
      </c>
    </row>
    <row r="854" spans="3:28" s="89" customFormat="1" x14ac:dyDescent="0.4">
      <c r="C854" s="154"/>
      <c r="D854" s="78"/>
      <c r="E854" s="68" t="s">
        <v>203</v>
      </c>
      <c r="F854" s="67"/>
      <c r="G854" s="34">
        <f>SUM(G852:G853)</f>
        <v>26</v>
      </c>
      <c r="H854" s="34">
        <f t="shared" ref="H854:AA854" si="355">SUM(H852:H853)</f>
        <v>32</v>
      </c>
      <c r="I854" s="34">
        <f t="shared" si="355"/>
        <v>58</v>
      </c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>
        <f t="shared" si="355"/>
        <v>3</v>
      </c>
      <c r="U854" s="34">
        <f t="shared" si="355"/>
        <v>5</v>
      </c>
      <c r="V854" s="34">
        <f t="shared" si="355"/>
        <v>3</v>
      </c>
      <c r="W854" s="34">
        <f t="shared" si="355"/>
        <v>5</v>
      </c>
      <c r="X854" s="34">
        <f t="shared" si="355"/>
        <v>8</v>
      </c>
      <c r="Y854" s="34">
        <f t="shared" si="355"/>
        <v>23</v>
      </c>
      <c r="Z854" s="34">
        <f t="shared" si="355"/>
        <v>27</v>
      </c>
      <c r="AA854" s="34">
        <f t="shared" si="355"/>
        <v>50</v>
      </c>
    </row>
    <row r="855" spans="3:28" x14ac:dyDescent="0.4">
      <c r="C855" s="58"/>
      <c r="D855" s="147" t="s">
        <v>149</v>
      </c>
      <c r="E855" s="147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20"/>
      <c r="Z855" s="20"/>
      <c r="AA855" s="104"/>
    </row>
    <row r="856" spans="3:28" x14ac:dyDescent="0.4">
      <c r="C856" s="58">
        <v>3</v>
      </c>
      <c r="D856" s="6">
        <v>570451101</v>
      </c>
      <c r="E856" s="82" t="s">
        <v>263</v>
      </c>
      <c r="F856" s="6" t="s">
        <v>22</v>
      </c>
      <c r="G856" s="36">
        <v>16</v>
      </c>
      <c r="H856" s="36">
        <v>17</v>
      </c>
      <c r="I856" s="36">
        <f>SUM(G856:H856)</f>
        <v>33</v>
      </c>
      <c r="J856" s="36"/>
      <c r="K856" s="36"/>
      <c r="L856" s="36"/>
      <c r="M856" s="36"/>
      <c r="N856" s="36"/>
      <c r="O856" s="36"/>
      <c r="P856" s="36"/>
      <c r="Q856" s="36"/>
      <c r="R856" s="36"/>
      <c r="S856" s="36">
        <v>1</v>
      </c>
      <c r="T856" s="36">
        <v>3</v>
      </c>
      <c r="U856" s="36">
        <v>2</v>
      </c>
      <c r="V856" s="36">
        <f>SUM(J856,L856,N856,R856,T856)</f>
        <v>3</v>
      </c>
      <c r="W856" s="36">
        <f>SUM(K856,M856,O856,S856,U856)</f>
        <v>3</v>
      </c>
      <c r="X856" s="36">
        <f>SUM(V856,W856)</f>
        <v>6</v>
      </c>
      <c r="Y856" s="20">
        <f>G856+P856-V856</f>
        <v>13</v>
      </c>
      <c r="Z856" s="20">
        <f>H856+Q856-W856</f>
        <v>14</v>
      </c>
      <c r="AA856" s="104">
        <f>SUM(Y856:Z856)</f>
        <v>27</v>
      </c>
    </row>
    <row r="857" spans="3:28" x14ac:dyDescent="0.4">
      <c r="C857" s="120">
        <v>4</v>
      </c>
      <c r="D857" s="78">
        <v>570455801</v>
      </c>
      <c r="E857" s="128" t="s">
        <v>264</v>
      </c>
      <c r="F857" s="78" t="s">
        <v>22</v>
      </c>
      <c r="G857" s="41">
        <v>1</v>
      </c>
      <c r="H857" s="41">
        <v>6</v>
      </c>
      <c r="I857" s="41">
        <f>SUM(G857:H857)</f>
        <v>7</v>
      </c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>
        <v>1</v>
      </c>
      <c r="U857" s="41"/>
      <c r="V857" s="36">
        <f>SUM(J857,L857,N857,R857,T857)</f>
        <v>1</v>
      </c>
      <c r="W857" s="36"/>
      <c r="X857" s="36">
        <f>SUM(V857,W857)</f>
        <v>1</v>
      </c>
      <c r="Y857" s="39"/>
      <c r="Z857" s="39">
        <f>H857+Q857-W857</f>
        <v>6</v>
      </c>
      <c r="AA857" s="108">
        <f>SUM(Y857:Z857)</f>
        <v>6</v>
      </c>
    </row>
    <row r="858" spans="3:28" x14ac:dyDescent="0.4">
      <c r="C858" s="79"/>
      <c r="D858" s="67"/>
      <c r="E858" s="68" t="s">
        <v>182</v>
      </c>
      <c r="F858" s="67"/>
      <c r="G858" s="34">
        <f>SUM(G856:G857)</f>
        <v>17</v>
      </c>
      <c r="H858" s="34">
        <f t="shared" ref="H858:AA858" si="356">SUM(H856:H857)</f>
        <v>23</v>
      </c>
      <c r="I858" s="34">
        <f t="shared" si="356"/>
        <v>40</v>
      </c>
      <c r="J858" s="34"/>
      <c r="K858" s="34"/>
      <c r="L858" s="34"/>
      <c r="M858" s="34"/>
      <c r="N858" s="34"/>
      <c r="O858" s="34"/>
      <c r="P858" s="34"/>
      <c r="Q858" s="34"/>
      <c r="R858" s="34"/>
      <c r="S858" s="34">
        <f t="shared" si="356"/>
        <v>1</v>
      </c>
      <c r="T858" s="34">
        <f t="shared" si="356"/>
        <v>4</v>
      </c>
      <c r="U858" s="34">
        <f t="shared" si="356"/>
        <v>2</v>
      </c>
      <c r="V858" s="34">
        <f t="shared" si="356"/>
        <v>4</v>
      </c>
      <c r="W858" s="34">
        <f t="shared" si="356"/>
        <v>3</v>
      </c>
      <c r="X858" s="34">
        <f t="shared" si="356"/>
        <v>7</v>
      </c>
      <c r="Y858" s="34">
        <f t="shared" si="356"/>
        <v>13</v>
      </c>
      <c r="Z858" s="34">
        <f t="shared" si="356"/>
        <v>20</v>
      </c>
      <c r="AA858" s="109">
        <f t="shared" si="356"/>
        <v>33</v>
      </c>
    </row>
    <row r="859" spans="3:28" x14ac:dyDescent="0.4">
      <c r="C859" s="35"/>
      <c r="D859" s="186" t="s">
        <v>130</v>
      </c>
      <c r="E859" s="22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104"/>
    </row>
    <row r="860" spans="3:28" x14ac:dyDescent="0.4">
      <c r="C860" s="58">
        <v>5</v>
      </c>
      <c r="D860" s="6">
        <v>560451111</v>
      </c>
      <c r="E860" s="4" t="s">
        <v>265</v>
      </c>
      <c r="F860" s="6" t="s">
        <v>22</v>
      </c>
      <c r="G860" s="36">
        <v>46</v>
      </c>
      <c r="H860" s="36">
        <v>24</v>
      </c>
      <c r="I860" s="36">
        <f>SUM(G860:H860)</f>
        <v>70</v>
      </c>
      <c r="J860" s="20"/>
      <c r="K860" s="20"/>
      <c r="L860" s="20">
        <v>2</v>
      </c>
      <c r="M860" s="20">
        <v>1</v>
      </c>
      <c r="N860" s="20"/>
      <c r="O860" s="20"/>
      <c r="P860" s="20"/>
      <c r="Q860" s="20"/>
      <c r="R860" s="20">
        <v>1</v>
      </c>
      <c r="S860" s="20"/>
      <c r="T860" s="20">
        <v>12</v>
      </c>
      <c r="U860" s="20">
        <v>2</v>
      </c>
      <c r="V860" s="36">
        <f>J860+L860+N860+R860+T860</f>
        <v>15</v>
      </c>
      <c r="W860" s="36">
        <f>K860+M860+O860+S860+U860</f>
        <v>3</v>
      </c>
      <c r="X860" s="36">
        <f>SUM(V860:W860)</f>
        <v>18</v>
      </c>
      <c r="Y860" s="20">
        <f>(G860+P860-V860)</f>
        <v>31</v>
      </c>
      <c r="Z860" s="20">
        <f>(H860+Q860-W860)</f>
        <v>21</v>
      </c>
      <c r="AA860" s="104">
        <f>SUM(Y860:Z860)</f>
        <v>52</v>
      </c>
      <c r="AB860" s="137"/>
    </row>
    <row r="861" spans="3:28" x14ac:dyDescent="0.4">
      <c r="C861" s="120">
        <v>6</v>
      </c>
      <c r="D861" s="78">
        <v>560455801</v>
      </c>
      <c r="E861" s="121" t="s">
        <v>264</v>
      </c>
      <c r="F861" s="78" t="s">
        <v>22</v>
      </c>
      <c r="G861" s="41">
        <v>7</v>
      </c>
      <c r="H861" s="41">
        <v>19</v>
      </c>
      <c r="I861" s="41">
        <f>SUM(G861:H861)</f>
        <v>26</v>
      </c>
      <c r="J861" s="39"/>
      <c r="K861" s="39"/>
      <c r="L861" s="39">
        <v>1</v>
      </c>
      <c r="M861" s="39"/>
      <c r="N861" s="39"/>
      <c r="O861" s="39">
        <v>1</v>
      </c>
      <c r="P861" s="39"/>
      <c r="Q861" s="39"/>
      <c r="R861" s="39"/>
      <c r="S861" s="39"/>
      <c r="T861" s="39">
        <v>3</v>
      </c>
      <c r="U861" s="39">
        <v>8</v>
      </c>
      <c r="V861" s="36">
        <f>J861+L861+N861+R861+T861</f>
        <v>4</v>
      </c>
      <c r="W861" s="36">
        <f>K861+M861+O861+S861+U861</f>
        <v>9</v>
      </c>
      <c r="X861" s="36">
        <f>SUM(V861:W861)</f>
        <v>13</v>
      </c>
      <c r="Y861" s="20">
        <f>(G861+P861-V861)</f>
        <v>3</v>
      </c>
      <c r="Z861" s="20">
        <f>(H861+Q861-W861)</f>
        <v>10</v>
      </c>
      <c r="AA861" s="104">
        <f>SUM(Y861:Z861)</f>
        <v>13</v>
      </c>
      <c r="AB861" s="138"/>
    </row>
    <row r="862" spans="3:28" x14ac:dyDescent="0.4">
      <c r="C862" s="127"/>
      <c r="D862" s="43"/>
      <c r="E862" s="40" t="s">
        <v>183</v>
      </c>
      <c r="F862" s="44"/>
      <c r="G862" s="34">
        <f>SUM(G860:G861)</f>
        <v>53</v>
      </c>
      <c r="H862" s="34">
        <f t="shared" ref="H862:AA862" si="357">SUM(H860:H861)</f>
        <v>43</v>
      </c>
      <c r="I862" s="34">
        <f t="shared" si="357"/>
        <v>96</v>
      </c>
      <c r="J862" s="34"/>
      <c r="K862" s="34"/>
      <c r="L862" s="34">
        <f t="shared" si="357"/>
        <v>3</v>
      </c>
      <c r="M862" s="34">
        <f t="shared" si="357"/>
        <v>1</v>
      </c>
      <c r="N862" s="34"/>
      <c r="O862" s="34">
        <f t="shared" si="357"/>
        <v>1</v>
      </c>
      <c r="P862" s="34"/>
      <c r="Q862" s="34"/>
      <c r="R862" s="34">
        <f t="shared" si="357"/>
        <v>1</v>
      </c>
      <c r="S862" s="34"/>
      <c r="T862" s="34">
        <f t="shared" si="357"/>
        <v>15</v>
      </c>
      <c r="U862" s="34">
        <f t="shared" si="357"/>
        <v>10</v>
      </c>
      <c r="V862" s="34">
        <f t="shared" si="357"/>
        <v>19</v>
      </c>
      <c r="W862" s="34">
        <f t="shared" si="357"/>
        <v>12</v>
      </c>
      <c r="X862" s="34">
        <f t="shared" si="357"/>
        <v>31</v>
      </c>
      <c r="Y862" s="34">
        <f t="shared" si="357"/>
        <v>34</v>
      </c>
      <c r="Z862" s="34">
        <f t="shared" si="357"/>
        <v>31</v>
      </c>
      <c r="AA862" s="109">
        <f t="shared" si="357"/>
        <v>65</v>
      </c>
    </row>
    <row r="863" spans="3:28" x14ac:dyDescent="0.4">
      <c r="C863" s="35"/>
      <c r="D863" s="186" t="s">
        <v>119</v>
      </c>
      <c r="E863" s="22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36"/>
      <c r="W863" s="36"/>
      <c r="X863" s="36"/>
      <c r="Y863" s="20"/>
      <c r="Z863" s="20"/>
      <c r="AA863" s="104"/>
    </row>
    <row r="864" spans="3:28" x14ac:dyDescent="0.4">
      <c r="C864" s="26">
        <v>7</v>
      </c>
      <c r="D864" s="6">
        <v>550451101</v>
      </c>
      <c r="E864" s="82" t="s">
        <v>263</v>
      </c>
      <c r="F864" s="6" t="s">
        <v>22</v>
      </c>
      <c r="G864" s="6">
        <v>21</v>
      </c>
      <c r="H864" s="6">
        <v>6</v>
      </c>
      <c r="I864" s="6">
        <f>SUM(G864:H864)</f>
        <v>27</v>
      </c>
      <c r="J864" s="20">
        <v>15</v>
      </c>
      <c r="K864" s="20">
        <v>5</v>
      </c>
      <c r="L864" s="20"/>
      <c r="M864" s="20"/>
      <c r="N864" s="20">
        <v>1</v>
      </c>
      <c r="O864" s="20"/>
      <c r="P864" s="20"/>
      <c r="Q864" s="20"/>
      <c r="R864" s="20"/>
      <c r="S864" s="20"/>
      <c r="T864" s="20">
        <v>5</v>
      </c>
      <c r="U864" s="20">
        <v>1</v>
      </c>
      <c r="V864" s="36">
        <f>J864+L864+N864+R864+T864</f>
        <v>21</v>
      </c>
      <c r="W864" s="36">
        <f>K864+M864+O864+S864+U864</f>
        <v>6</v>
      </c>
      <c r="X864" s="36">
        <f>SUM(V864:W864)</f>
        <v>27</v>
      </c>
      <c r="Y864" s="20"/>
      <c r="Z864" s="20"/>
      <c r="AA864" s="104"/>
    </row>
    <row r="865" spans="3:28" x14ac:dyDescent="0.4">
      <c r="C865" s="32">
        <v>8</v>
      </c>
      <c r="D865" s="78">
        <v>550455801</v>
      </c>
      <c r="E865" s="128" t="s">
        <v>264</v>
      </c>
      <c r="F865" s="78" t="s">
        <v>22</v>
      </c>
      <c r="G865" s="78">
        <v>6</v>
      </c>
      <c r="H865" s="78">
        <v>12</v>
      </c>
      <c r="I865" s="78">
        <f>SUM(G865:H865)</f>
        <v>18</v>
      </c>
      <c r="J865" s="81">
        <v>1</v>
      </c>
      <c r="K865" s="81">
        <v>8</v>
      </c>
      <c r="L865" s="81"/>
      <c r="M865" s="81"/>
      <c r="N865" s="81"/>
      <c r="O865" s="81"/>
      <c r="P865" s="81"/>
      <c r="Q865" s="81">
        <v>1</v>
      </c>
      <c r="R865" s="81"/>
      <c r="S865" s="81"/>
      <c r="T865" s="81">
        <v>5</v>
      </c>
      <c r="U865" s="81">
        <v>4</v>
      </c>
      <c r="V865" s="81">
        <f>J865+L865+N865+R865+T865</f>
        <v>6</v>
      </c>
      <c r="W865" s="81">
        <f>K865+M865+O865+S865+U865</f>
        <v>12</v>
      </c>
      <c r="X865" s="81">
        <f>SUM(V865:W865)</f>
        <v>18</v>
      </c>
      <c r="Y865" s="81"/>
      <c r="Z865" s="81">
        <f>(H865+Q865-W865)</f>
        <v>1</v>
      </c>
      <c r="AA865" s="106">
        <f>SUM(Y865:Z865)</f>
        <v>1</v>
      </c>
    </row>
    <row r="866" spans="3:28" x14ac:dyDescent="0.4">
      <c r="C866" s="56"/>
      <c r="D866" s="118"/>
      <c r="E866" s="68" t="s">
        <v>184</v>
      </c>
      <c r="F866" s="44"/>
      <c r="G866" s="44">
        <f>SUM(G864:G865)</f>
        <v>27</v>
      </c>
      <c r="H866" s="44">
        <f t="shared" ref="H866:AA866" si="358">SUM(H864:H865)</f>
        <v>18</v>
      </c>
      <c r="I866" s="44">
        <f t="shared" si="358"/>
        <v>45</v>
      </c>
      <c r="J866" s="44">
        <f t="shared" si="358"/>
        <v>16</v>
      </c>
      <c r="K866" s="44">
        <f t="shared" si="358"/>
        <v>13</v>
      </c>
      <c r="L866" s="44"/>
      <c r="M866" s="44"/>
      <c r="N866" s="44">
        <f t="shared" si="358"/>
        <v>1</v>
      </c>
      <c r="O866" s="44"/>
      <c r="P866" s="44"/>
      <c r="Q866" s="44">
        <f t="shared" si="358"/>
        <v>1</v>
      </c>
      <c r="R866" s="44"/>
      <c r="S866" s="44"/>
      <c r="T866" s="44">
        <f t="shared" si="358"/>
        <v>10</v>
      </c>
      <c r="U866" s="44">
        <f t="shared" si="358"/>
        <v>5</v>
      </c>
      <c r="V866" s="44">
        <f t="shared" si="358"/>
        <v>27</v>
      </c>
      <c r="W866" s="44">
        <f t="shared" si="358"/>
        <v>18</v>
      </c>
      <c r="X866" s="44">
        <f t="shared" si="358"/>
        <v>45</v>
      </c>
      <c r="Y866" s="44"/>
      <c r="Z866" s="44">
        <f t="shared" si="358"/>
        <v>1</v>
      </c>
      <c r="AA866" s="111">
        <f t="shared" si="358"/>
        <v>1</v>
      </c>
    </row>
    <row r="867" spans="3:28" x14ac:dyDescent="0.4">
      <c r="C867" s="28"/>
      <c r="D867" s="24"/>
      <c r="E867" s="40" t="s">
        <v>17</v>
      </c>
      <c r="F867" s="34"/>
      <c r="G867" s="34">
        <f t="shared" ref="G867:O867" si="359">G854+G858+G862+G866</f>
        <v>123</v>
      </c>
      <c r="H867" s="34">
        <f t="shared" si="359"/>
        <v>116</v>
      </c>
      <c r="I867" s="34">
        <f t="shared" si="359"/>
        <v>239</v>
      </c>
      <c r="J867" s="34">
        <f t="shared" si="359"/>
        <v>16</v>
      </c>
      <c r="K867" s="34">
        <f t="shared" si="359"/>
        <v>13</v>
      </c>
      <c r="L867" s="34">
        <f t="shared" si="359"/>
        <v>3</v>
      </c>
      <c r="M867" s="34">
        <f t="shared" si="359"/>
        <v>1</v>
      </c>
      <c r="N867" s="34">
        <f t="shared" si="359"/>
        <v>1</v>
      </c>
      <c r="O867" s="34">
        <f t="shared" si="359"/>
        <v>1</v>
      </c>
      <c r="P867" s="34"/>
      <c r="Q867" s="34">
        <f t="shared" ref="Q867:AA867" si="360">Q854+Q858+Q862+Q866</f>
        <v>1</v>
      </c>
      <c r="R867" s="34">
        <f t="shared" si="360"/>
        <v>1</v>
      </c>
      <c r="S867" s="34">
        <f t="shared" si="360"/>
        <v>1</v>
      </c>
      <c r="T867" s="34">
        <f t="shared" si="360"/>
        <v>32</v>
      </c>
      <c r="U867" s="34">
        <f t="shared" si="360"/>
        <v>22</v>
      </c>
      <c r="V867" s="34">
        <f t="shared" si="360"/>
        <v>53</v>
      </c>
      <c r="W867" s="34">
        <f t="shared" si="360"/>
        <v>38</v>
      </c>
      <c r="X867" s="34">
        <f t="shared" si="360"/>
        <v>91</v>
      </c>
      <c r="Y867" s="34">
        <f t="shared" si="360"/>
        <v>70</v>
      </c>
      <c r="Z867" s="34">
        <f t="shared" si="360"/>
        <v>79</v>
      </c>
      <c r="AA867" s="109">
        <f t="shared" si="360"/>
        <v>149</v>
      </c>
    </row>
    <row r="868" spans="3:28" x14ac:dyDescent="0.4">
      <c r="C868" s="42"/>
      <c r="D868" s="43"/>
      <c r="E868" s="40" t="s">
        <v>43</v>
      </c>
      <c r="F868" s="34"/>
      <c r="G868" s="34">
        <f>SUM(G867)</f>
        <v>123</v>
      </c>
      <c r="H868" s="34">
        <f t="shared" ref="H868:AA868" si="361">SUM(H867)</f>
        <v>116</v>
      </c>
      <c r="I868" s="34">
        <f t="shared" si="361"/>
        <v>239</v>
      </c>
      <c r="J868" s="34">
        <f t="shared" si="361"/>
        <v>16</v>
      </c>
      <c r="K868" s="34">
        <f t="shared" si="361"/>
        <v>13</v>
      </c>
      <c r="L868" s="34">
        <f t="shared" si="361"/>
        <v>3</v>
      </c>
      <c r="M868" s="34">
        <f t="shared" si="361"/>
        <v>1</v>
      </c>
      <c r="N868" s="34">
        <f t="shared" si="361"/>
        <v>1</v>
      </c>
      <c r="O868" s="34">
        <f t="shared" si="361"/>
        <v>1</v>
      </c>
      <c r="P868" s="34"/>
      <c r="Q868" s="34">
        <f t="shared" si="361"/>
        <v>1</v>
      </c>
      <c r="R868" s="34">
        <f t="shared" si="361"/>
        <v>1</v>
      </c>
      <c r="S868" s="34">
        <f t="shared" si="361"/>
        <v>1</v>
      </c>
      <c r="T868" s="34">
        <f t="shared" si="361"/>
        <v>32</v>
      </c>
      <c r="U868" s="34">
        <f t="shared" si="361"/>
        <v>22</v>
      </c>
      <c r="V868" s="34">
        <f t="shared" si="361"/>
        <v>53</v>
      </c>
      <c r="W868" s="34">
        <f t="shared" si="361"/>
        <v>38</v>
      </c>
      <c r="X868" s="34">
        <f t="shared" si="361"/>
        <v>91</v>
      </c>
      <c r="Y868" s="34">
        <f t="shared" si="361"/>
        <v>70</v>
      </c>
      <c r="Z868" s="34">
        <f t="shared" si="361"/>
        <v>79</v>
      </c>
      <c r="AA868" s="109">
        <f t="shared" si="361"/>
        <v>149</v>
      </c>
    </row>
    <row r="869" spans="3:28" x14ac:dyDescent="0.4">
      <c r="C869" s="142"/>
      <c r="D869" s="46"/>
      <c r="E869" s="54"/>
      <c r="F869" s="142"/>
      <c r="G869" s="142"/>
      <c r="H869" s="142"/>
      <c r="I869" s="142"/>
    </row>
    <row r="870" spans="3:28" x14ac:dyDescent="0.4">
      <c r="C870" s="142"/>
      <c r="D870" s="46"/>
      <c r="E870" s="54"/>
      <c r="F870" s="142"/>
      <c r="G870" s="142"/>
      <c r="H870" s="142"/>
      <c r="I870" s="142"/>
    </row>
    <row r="871" spans="3:28" x14ac:dyDescent="0.4">
      <c r="C871" s="142"/>
      <c r="D871" s="46"/>
      <c r="E871" s="54"/>
      <c r="F871" s="142"/>
      <c r="G871" s="142"/>
      <c r="H871" s="142"/>
      <c r="I871" s="142"/>
    </row>
    <row r="872" spans="3:28" x14ac:dyDescent="0.4">
      <c r="C872" s="255" t="s">
        <v>199</v>
      </c>
      <c r="D872" s="255"/>
      <c r="E872" s="255"/>
      <c r="F872" s="255"/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/>
      <c r="U872" s="255"/>
      <c r="V872" s="255"/>
      <c r="W872" s="255"/>
      <c r="X872" s="255"/>
      <c r="Y872" s="255"/>
      <c r="Z872" s="255"/>
      <c r="AA872" s="255"/>
      <c r="AB872" s="18"/>
    </row>
    <row r="873" spans="3:28" x14ac:dyDescent="0.4">
      <c r="C873" s="267" t="s">
        <v>44</v>
      </c>
      <c r="D873" s="267"/>
      <c r="E873" s="267"/>
      <c r="F873" s="267"/>
      <c r="G873" s="267"/>
      <c r="H873" s="267"/>
      <c r="I873" s="267"/>
      <c r="J873" s="267"/>
      <c r="K873" s="267"/>
      <c r="L873" s="267"/>
      <c r="M873" s="267"/>
      <c r="N873" s="267"/>
      <c r="O873" s="267"/>
      <c r="P873" s="267"/>
      <c r="Q873" s="267"/>
      <c r="R873" s="267"/>
      <c r="S873" s="267"/>
      <c r="T873" s="267"/>
      <c r="U873" s="267"/>
      <c r="V873" s="267"/>
      <c r="W873" s="267"/>
      <c r="X873" s="267"/>
      <c r="Y873" s="267"/>
      <c r="Z873" s="267"/>
      <c r="AA873" s="267"/>
      <c r="AB873" s="19"/>
    </row>
    <row r="874" spans="3:28" x14ac:dyDescent="0.4">
      <c r="C874" s="264" t="s">
        <v>1</v>
      </c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  <c r="AA874" s="266"/>
    </row>
    <row r="875" spans="3:28" x14ac:dyDescent="0.4">
      <c r="C875" s="251" t="s">
        <v>3</v>
      </c>
      <c r="D875" s="257" t="s">
        <v>4</v>
      </c>
      <c r="E875" s="251" t="s">
        <v>5</v>
      </c>
      <c r="F875" s="251" t="s">
        <v>6</v>
      </c>
      <c r="G875" s="258" t="s">
        <v>7</v>
      </c>
      <c r="H875" s="259"/>
      <c r="I875" s="260"/>
      <c r="J875" s="264" t="s">
        <v>8</v>
      </c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6"/>
      <c r="Y875" s="258" t="s">
        <v>9</v>
      </c>
      <c r="Z875" s="259"/>
      <c r="AA875" s="260"/>
    </row>
    <row r="876" spans="3:28" x14ac:dyDescent="0.4">
      <c r="C876" s="251"/>
      <c r="D876" s="257"/>
      <c r="E876" s="251"/>
      <c r="F876" s="251"/>
      <c r="G876" s="261"/>
      <c r="H876" s="262"/>
      <c r="I876" s="263"/>
      <c r="J876" s="251" t="s">
        <v>13</v>
      </c>
      <c r="K876" s="251"/>
      <c r="L876" s="251" t="s">
        <v>14</v>
      </c>
      <c r="M876" s="251"/>
      <c r="N876" s="251" t="s">
        <v>174</v>
      </c>
      <c r="O876" s="251"/>
      <c r="P876" s="251" t="s">
        <v>175</v>
      </c>
      <c r="Q876" s="251"/>
      <c r="R876" s="251" t="s">
        <v>94</v>
      </c>
      <c r="S876" s="251"/>
      <c r="T876" s="251" t="s">
        <v>95</v>
      </c>
      <c r="U876" s="251"/>
      <c r="V876" s="252" t="s">
        <v>12</v>
      </c>
      <c r="W876" s="253"/>
      <c r="X876" s="254"/>
      <c r="Y876" s="261"/>
      <c r="Z876" s="262"/>
      <c r="AA876" s="263"/>
    </row>
    <row r="877" spans="3:28" x14ac:dyDescent="0.4">
      <c r="C877" s="251"/>
      <c r="D877" s="257"/>
      <c r="E877" s="251"/>
      <c r="F877" s="251"/>
      <c r="G877" s="136" t="s">
        <v>10</v>
      </c>
      <c r="H877" s="136" t="s">
        <v>11</v>
      </c>
      <c r="I877" s="136" t="s">
        <v>12</v>
      </c>
      <c r="J877" s="136" t="s">
        <v>10</v>
      </c>
      <c r="K877" s="136" t="s">
        <v>11</v>
      </c>
      <c r="L877" s="136" t="s">
        <v>10</v>
      </c>
      <c r="M877" s="136" t="s">
        <v>11</v>
      </c>
      <c r="N877" s="136" t="s">
        <v>10</v>
      </c>
      <c r="O877" s="136" t="s">
        <v>11</v>
      </c>
      <c r="P877" s="136" t="s">
        <v>10</v>
      </c>
      <c r="Q877" s="136" t="s">
        <v>11</v>
      </c>
      <c r="R877" s="136" t="s">
        <v>10</v>
      </c>
      <c r="S877" s="136" t="s">
        <v>11</v>
      </c>
      <c r="T877" s="136" t="s">
        <v>10</v>
      </c>
      <c r="U877" s="136" t="s">
        <v>11</v>
      </c>
      <c r="V877" s="136" t="s">
        <v>10</v>
      </c>
      <c r="W877" s="136" t="s">
        <v>11</v>
      </c>
      <c r="X877" s="136" t="s">
        <v>12</v>
      </c>
      <c r="Y877" s="136" t="s">
        <v>10</v>
      </c>
      <c r="Z877" s="136" t="s">
        <v>11</v>
      </c>
      <c r="AA877" s="136" t="s">
        <v>12</v>
      </c>
      <c r="AB877" s="137"/>
    </row>
    <row r="878" spans="3:28" s="89" customFormat="1" x14ac:dyDescent="0.4">
      <c r="C878" s="125"/>
      <c r="D878" s="145" t="s">
        <v>15</v>
      </c>
      <c r="E878" s="145"/>
      <c r="F878" s="100"/>
      <c r="G878" s="55"/>
      <c r="H878" s="55"/>
      <c r="I878" s="55"/>
      <c r="J878" s="129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46"/>
    </row>
    <row r="879" spans="3:28" s="89" customFormat="1" x14ac:dyDescent="0.4">
      <c r="C879" s="70"/>
      <c r="D879" s="193" t="s">
        <v>148</v>
      </c>
      <c r="E879" s="193"/>
      <c r="F879" s="27"/>
      <c r="G879" s="20"/>
      <c r="H879" s="20"/>
      <c r="I879" s="20"/>
      <c r="J879" s="170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194"/>
    </row>
    <row r="880" spans="3:28" s="89" customFormat="1" x14ac:dyDescent="0.4">
      <c r="C880" s="58">
        <v>1</v>
      </c>
      <c r="D880" s="6">
        <v>580443701</v>
      </c>
      <c r="E880" s="4" t="s">
        <v>75</v>
      </c>
      <c r="F880" s="6" t="s">
        <v>19</v>
      </c>
      <c r="G880" s="36">
        <v>7</v>
      </c>
      <c r="H880" s="36">
        <v>29</v>
      </c>
      <c r="I880" s="36">
        <f>SUM(G880:H880)</f>
        <v>36</v>
      </c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>
        <v>3</v>
      </c>
      <c r="U880" s="36">
        <v>6</v>
      </c>
      <c r="V880" s="36">
        <f t="shared" ref="V880" si="362">SUM(J880,L880,N880,R880,T880)</f>
        <v>3</v>
      </c>
      <c r="W880" s="36">
        <f t="shared" ref="W880" si="363">SUM(K880,M880,O880,S880,U880)</f>
        <v>6</v>
      </c>
      <c r="X880" s="36">
        <f t="shared" ref="X880" si="364">SUM(V880,W880)</f>
        <v>9</v>
      </c>
      <c r="Y880" s="36">
        <f t="shared" ref="Y880:Z883" si="365">G880+P880-V880</f>
        <v>4</v>
      </c>
      <c r="Z880" s="36">
        <f t="shared" si="365"/>
        <v>23</v>
      </c>
      <c r="AA880" s="105">
        <f>SUM(Y880:Z880)</f>
        <v>27</v>
      </c>
    </row>
    <row r="881" spans="3:28" s="89" customFormat="1" x14ac:dyDescent="0.4">
      <c r="C881" s="58">
        <v>2</v>
      </c>
      <c r="D881" s="6">
        <v>580446401</v>
      </c>
      <c r="E881" s="4" t="s">
        <v>76</v>
      </c>
      <c r="F881" s="6" t="s">
        <v>19</v>
      </c>
      <c r="G881" s="36">
        <v>6</v>
      </c>
      <c r="H881" s="36">
        <v>22</v>
      </c>
      <c r="I881" s="36">
        <f>SUM(G881:H881)</f>
        <v>28</v>
      </c>
      <c r="J881" s="36"/>
      <c r="K881" s="36"/>
      <c r="L881" s="36"/>
      <c r="M881" s="36"/>
      <c r="N881" s="36"/>
      <c r="O881" s="36">
        <v>1</v>
      </c>
      <c r="P881" s="36"/>
      <c r="Q881" s="36"/>
      <c r="R881" s="36"/>
      <c r="S881" s="36"/>
      <c r="T881" s="36">
        <v>1</v>
      </c>
      <c r="U881" s="36"/>
      <c r="V881" s="36">
        <f t="shared" ref="V881:W883" si="366">SUM(J881,L881,N881,R881,T881)</f>
        <v>1</v>
      </c>
      <c r="W881" s="36">
        <f t="shared" si="366"/>
        <v>1</v>
      </c>
      <c r="X881" s="36">
        <f>SUM(V881,W881)</f>
        <v>2</v>
      </c>
      <c r="Y881" s="36">
        <f t="shared" si="365"/>
        <v>5</v>
      </c>
      <c r="Z881" s="36">
        <f t="shared" si="365"/>
        <v>21</v>
      </c>
      <c r="AA881" s="105">
        <f>SUM(Y881:Z881)</f>
        <v>26</v>
      </c>
    </row>
    <row r="882" spans="3:28" s="89" customFormat="1" x14ac:dyDescent="0.4">
      <c r="C882" s="120">
        <v>3</v>
      </c>
      <c r="D882" s="78">
        <v>580446402</v>
      </c>
      <c r="E882" s="121" t="s">
        <v>129</v>
      </c>
      <c r="F882" s="78" t="s">
        <v>19</v>
      </c>
      <c r="G882" s="81">
        <v>3</v>
      </c>
      <c r="H882" s="81">
        <v>16</v>
      </c>
      <c r="I882" s="81">
        <f>SUM(G882:H882)</f>
        <v>19</v>
      </c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>
        <v>2</v>
      </c>
      <c r="U882" s="81">
        <v>8</v>
      </c>
      <c r="V882" s="81">
        <f t="shared" si="366"/>
        <v>2</v>
      </c>
      <c r="W882" s="81">
        <f t="shared" si="366"/>
        <v>8</v>
      </c>
      <c r="X882" s="81">
        <f>SUM(V882,W882)</f>
        <v>10</v>
      </c>
      <c r="Y882" s="81">
        <f t="shared" si="365"/>
        <v>1</v>
      </c>
      <c r="Z882" s="81">
        <f t="shared" si="365"/>
        <v>8</v>
      </c>
      <c r="AA882" s="106">
        <f>SUM(Y882:Z882)</f>
        <v>9</v>
      </c>
    </row>
    <row r="883" spans="3:28" s="89" customFormat="1" x14ac:dyDescent="0.4">
      <c r="C883" s="70"/>
      <c r="D883" s="27"/>
      <c r="E883" s="68" t="s">
        <v>203</v>
      </c>
      <c r="F883" s="69"/>
      <c r="G883" s="34">
        <f>SUM(G880:G882)</f>
        <v>16</v>
      </c>
      <c r="H883" s="34">
        <f>SUM(H880:H882)</f>
        <v>67</v>
      </c>
      <c r="I883" s="34">
        <f>SUM(I880:I882)</f>
        <v>83</v>
      </c>
      <c r="J883" s="34"/>
      <c r="K883" s="34"/>
      <c r="L883" s="34"/>
      <c r="M883" s="34"/>
      <c r="N883" s="34"/>
      <c r="O883" s="34">
        <f t="shared" ref="O883:U883" si="367">SUM(O880:O882)</f>
        <v>1</v>
      </c>
      <c r="P883" s="34"/>
      <c r="Q883" s="34"/>
      <c r="R883" s="34"/>
      <c r="S883" s="34"/>
      <c r="T883" s="34">
        <f t="shared" si="367"/>
        <v>6</v>
      </c>
      <c r="U883" s="34">
        <f t="shared" si="367"/>
        <v>14</v>
      </c>
      <c r="V883" s="34">
        <f t="shared" si="366"/>
        <v>6</v>
      </c>
      <c r="W883" s="34">
        <f t="shared" si="366"/>
        <v>15</v>
      </c>
      <c r="X883" s="34">
        <f>SUM(V883,W883)</f>
        <v>21</v>
      </c>
      <c r="Y883" s="34">
        <f t="shared" si="365"/>
        <v>10</v>
      </c>
      <c r="Z883" s="34">
        <f t="shared" si="365"/>
        <v>52</v>
      </c>
      <c r="AA883" s="109">
        <f>SUM(Y883:Z883)</f>
        <v>62</v>
      </c>
    </row>
    <row r="884" spans="3:28" x14ac:dyDescent="0.4">
      <c r="C884" s="35"/>
      <c r="D884" s="186" t="s">
        <v>149</v>
      </c>
      <c r="E884" s="22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104"/>
    </row>
    <row r="885" spans="3:28" x14ac:dyDescent="0.4">
      <c r="C885" s="58">
        <v>4</v>
      </c>
      <c r="D885" s="6">
        <v>570443701</v>
      </c>
      <c r="E885" s="82" t="s">
        <v>234</v>
      </c>
      <c r="F885" s="6" t="s">
        <v>19</v>
      </c>
      <c r="G885" s="36">
        <v>10</v>
      </c>
      <c r="H885" s="36">
        <v>39</v>
      </c>
      <c r="I885" s="36">
        <f>SUM(G885:H885)</f>
        <v>49</v>
      </c>
      <c r="J885" s="36"/>
      <c r="K885" s="36"/>
      <c r="L885" s="36"/>
      <c r="M885" s="36">
        <v>2</v>
      </c>
      <c r="N885" s="36">
        <v>2</v>
      </c>
      <c r="O885" s="36">
        <v>1</v>
      </c>
      <c r="P885" s="36"/>
      <c r="Q885" s="36"/>
      <c r="R885" s="36">
        <v>1</v>
      </c>
      <c r="S885" s="36">
        <v>2</v>
      </c>
      <c r="T885" s="36"/>
      <c r="U885" s="36">
        <v>6</v>
      </c>
      <c r="V885" s="36">
        <f>SUM(J885,L885,N885,R885,T885)</f>
        <v>3</v>
      </c>
      <c r="W885" s="36">
        <f>SUM(K885,M885,O885,S885,U885)</f>
        <v>11</v>
      </c>
      <c r="X885" s="36">
        <f>SUM(V885,W885)</f>
        <v>14</v>
      </c>
      <c r="Y885" s="20">
        <f>G885+P885-V885</f>
        <v>7</v>
      </c>
      <c r="Z885" s="20">
        <f>H885+Q885-W885</f>
        <v>28</v>
      </c>
      <c r="AA885" s="104">
        <f>SUM(Y885:Z885)</f>
        <v>35</v>
      </c>
    </row>
    <row r="886" spans="3:28" ht="16.5" customHeight="1" x14ac:dyDescent="0.4">
      <c r="C886" s="58">
        <v>5</v>
      </c>
      <c r="D886" s="6">
        <v>570446401</v>
      </c>
      <c r="E886" s="82" t="s">
        <v>235</v>
      </c>
      <c r="F886" s="6" t="s">
        <v>19</v>
      </c>
      <c r="G886" s="36">
        <v>1</v>
      </c>
      <c r="H886" s="36">
        <v>14</v>
      </c>
      <c r="I886" s="36">
        <f>SUM(G886:H886)</f>
        <v>15</v>
      </c>
      <c r="J886" s="36"/>
      <c r="K886" s="36"/>
      <c r="L886" s="36"/>
      <c r="M886" s="36"/>
      <c r="N886" s="36"/>
      <c r="O886" s="36"/>
      <c r="P886" s="36"/>
      <c r="Q886" s="36">
        <v>2</v>
      </c>
      <c r="R886" s="36"/>
      <c r="S886" s="36"/>
      <c r="T886" s="36">
        <v>1</v>
      </c>
      <c r="U886" s="36">
        <v>3</v>
      </c>
      <c r="V886" s="36">
        <f t="shared" ref="V886" si="368">SUM(J886,L886,N886,R886,T886)</f>
        <v>1</v>
      </c>
      <c r="W886" s="36">
        <f t="shared" ref="W886:W887" si="369">SUM(K886,M886,O886,S886,U886)</f>
        <v>3</v>
      </c>
      <c r="X886" s="36">
        <f t="shared" ref="X886:X887" si="370">SUM(V886,W886)</f>
        <v>4</v>
      </c>
      <c r="Y886" s="20"/>
      <c r="Z886" s="20">
        <f>H886+Q886-W886</f>
        <v>13</v>
      </c>
      <c r="AA886" s="104">
        <f>SUM(Y886:Z886)</f>
        <v>13</v>
      </c>
    </row>
    <row r="887" spans="3:28" x14ac:dyDescent="0.4">
      <c r="C887" s="120">
        <v>6</v>
      </c>
      <c r="D887" s="78">
        <v>570446402</v>
      </c>
      <c r="E887" s="128" t="s">
        <v>236</v>
      </c>
      <c r="F887" s="78" t="s">
        <v>19</v>
      </c>
      <c r="G887" s="41"/>
      <c r="H887" s="41">
        <v>23</v>
      </c>
      <c r="I887" s="41">
        <f>SUM(G887:H887)</f>
        <v>23</v>
      </c>
      <c r="J887" s="41"/>
      <c r="K887" s="41">
        <v>1</v>
      </c>
      <c r="L887" s="41"/>
      <c r="M887" s="41"/>
      <c r="N887" s="41"/>
      <c r="O887" s="41"/>
      <c r="P887" s="41"/>
      <c r="Q887" s="41"/>
      <c r="R887" s="41"/>
      <c r="S887" s="41"/>
      <c r="T887" s="41"/>
      <c r="U887" s="41">
        <v>7</v>
      </c>
      <c r="V887" s="36"/>
      <c r="W887" s="36">
        <f t="shared" si="369"/>
        <v>8</v>
      </c>
      <c r="X887" s="36">
        <f t="shared" si="370"/>
        <v>8</v>
      </c>
      <c r="Y887" s="39"/>
      <c r="Z887" s="39">
        <f>H887+Q887-W887</f>
        <v>15</v>
      </c>
      <c r="AA887" s="108">
        <f>SUM(Y887:Z887)</f>
        <v>15</v>
      </c>
    </row>
    <row r="888" spans="3:28" x14ac:dyDescent="0.4">
      <c r="C888" s="79"/>
      <c r="D888" s="67"/>
      <c r="E888" s="68" t="s">
        <v>182</v>
      </c>
      <c r="F888" s="44"/>
      <c r="G888" s="34">
        <f>SUM(G885:G887)</f>
        <v>11</v>
      </c>
      <c r="H888" s="34">
        <f t="shared" ref="H888:AA888" si="371">SUM(H885:H887)</f>
        <v>76</v>
      </c>
      <c r="I888" s="34">
        <f t="shared" si="371"/>
        <v>87</v>
      </c>
      <c r="J888" s="34"/>
      <c r="K888" s="34">
        <f t="shared" si="371"/>
        <v>1</v>
      </c>
      <c r="L888" s="34"/>
      <c r="M888" s="34">
        <f t="shared" si="371"/>
        <v>2</v>
      </c>
      <c r="N888" s="34">
        <f t="shared" si="371"/>
        <v>2</v>
      </c>
      <c r="O888" s="34">
        <f t="shared" si="371"/>
        <v>1</v>
      </c>
      <c r="P888" s="34"/>
      <c r="Q888" s="34">
        <f t="shared" si="371"/>
        <v>2</v>
      </c>
      <c r="R888" s="34">
        <f t="shared" si="371"/>
        <v>1</v>
      </c>
      <c r="S888" s="34">
        <f t="shared" si="371"/>
        <v>2</v>
      </c>
      <c r="T888" s="34">
        <f t="shared" si="371"/>
        <v>1</v>
      </c>
      <c r="U888" s="34">
        <f t="shared" si="371"/>
        <v>16</v>
      </c>
      <c r="V888" s="34">
        <f t="shared" si="371"/>
        <v>4</v>
      </c>
      <c r="W888" s="34">
        <f t="shared" si="371"/>
        <v>22</v>
      </c>
      <c r="X888" s="34">
        <f t="shared" si="371"/>
        <v>26</v>
      </c>
      <c r="Y888" s="34">
        <f t="shared" si="371"/>
        <v>7</v>
      </c>
      <c r="Z888" s="34">
        <f t="shared" si="371"/>
        <v>56</v>
      </c>
      <c r="AA888" s="109">
        <f t="shared" si="371"/>
        <v>63</v>
      </c>
    </row>
    <row r="889" spans="3:28" x14ac:dyDescent="0.4">
      <c r="C889" s="35"/>
      <c r="D889" s="186" t="s">
        <v>130</v>
      </c>
      <c r="E889" s="22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104"/>
    </row>
    <row r="890" spans="3:28" x14ac:dyDescent="0.4">
      <c r="C890" s="58">
        <v>7</v>
      </c>
      <c r="D890" s="6">
        <v>560443701</v>
      </c>
      <c r="E890" s="4" t="s">
        <v>234</v>
      </c>
      <c r="F890" s="6" t="s">
        <v>19</v>
      </c>
      <c r="G890" s="36">
        <v>12</v>
      </c>
      <c r="H890" s="36">
        <v>31</v>
      </c>
      <c r="I890" s="36">
        <f>SUM(G890:H890)</f>
        <v>43</v>
      </c>
      <c r="J890" s="36">
        <v>1</v>
      </c>
      <c r="K890" s="36"/>
      <c r="L890" s="36">
        <v>1</v>
      </c>
      <c r="M890" s="36">
        <v>1</v>
      </c>
      <c r="N890" s="36"/>
      <c r="O890" s="36"/>
      <c r="P890" s="36"/>
      <c r="Q890" s="36"/>
      <c r="R890" s="36"/>
      <c r="S890" s="36">
        <v>1</v>
      </c>
      <c r="T890" s="20">
        <v>1</v>
      </c>
      <c r="U890" s="20">
        <v>6</v>
      </c>
      <c r="V890" s="36">
        <f>J890+L890+N890+R890+T890</f>
        <v>3</v>
      </c>
      <c r="W890" s="36">
        <f>K890+M890+O890+S890+U890</f>
        <v>8</v>
      </c>
      <c r="X890" s="36">
        <f>SUM(V890:W890)</f>
        <v>11</v>
      </c>
      <c r="Y890" s="20">
        <f>(G890+P890-V890)</f>
        <v>9</v>
      </c>
      <c r="Z890" s="20">
        <f>(H890+Q890-W890)</f>
        <v>23</v>
      </c>
      <c r="AA890" s="104">
        <f>SUM(Y890:Z890)</f>
        <v>32</v>
      </c>
      <c r="AB890" s="137"/>
    </row>
    <row r="891" spans="3:28" x14ac:dyDescent="0.4">
      <c r="C891" s="58">
        <v>8</v>
      </c>
      <c r="D891" s="6">
        <v>560446401</v>
      </c>
      <c r="E891" s="4" t="s">
        <v>235</v>
      </c>
      <c r="F891" s="6" t="s">
        <v>19</v>
      </c>
      <c r="G891" s="36">
        <v>5</v>
      </c>
      <c r="H891" s="36">
        <v>36</v>
      </c>
      <c r="I891" s="36">
        <f>SUM(G891:H891)</f>
        <v>41</v>
      </c>
      <c r="J891" s="36"/>
      <c r="K891" s="36"/>
      <c r="L891" s="36"/>
      <c r="M891" s="36">
        <v>4</v>
      </c>
      <c r="N891" s="36"/>
      <c r="O891" s="36"/>
      <c r="P891" s="36"/>
      <c r="Q891" s="36">
        <v>1</v>
      </c>
      <c r="R891" s="36">
        <v>1</v>
      </c>
      <c r="S891" s="36">
        <v>4</v>
      </c>
      <c r="T891" s="20">
        <v>1</v>
      </c>
      <c r="U891" s="20">
        <v>7</v>
      </c>
      <c r="V891" s="36">
        <f>J891+L891+N891+R891+T891</f>
        <v>2</v>
      </c>
      <c r="W891" s="36">
        <f t="shared" ref="W891:W895" si="372">K891+M891+O891+S891+U891</f>
        <v>15</v>
      </c>
      <c r="X891" s="36">
        <f t="shared" ref="X891:X895" si="373">SUM(V891:W891)</f>
        <v>17</v>
      </c>
      <c r="Y891" s="20">
        <f t="shared" ref="Y891" si="374">(G891+P891-V891)</f>
        <v>3</v>
      </c>
      <c r="Z891" s="20">
        <f t="shared" ref="Z891:Z895" si="375">(H891+Q891-W891)</f>
        <v>22</v>
      </c>
      <c r="AA891" s="104">
        <f t="shared" ref="AA891:AA895" si="376">SUM(Y891:Z891)</f>
        <v>25</v>
      </c>
      <c r="AB891" s="138"/>
    </row>
    <row r="892" spans="3:28" x14ac:dyDescent="0.4">
      <c r="C892" s="120">
        <v>9</v>
      </c>
      <c r="D892" s="78">
        <v>560446402</v>
      </c>
      <c r="E892" s="121" t="s">
        <v>235</v>
      </c>
      <c r="F892" s="78" t="s">
        <v>19</v>
      </c>
      <c r="G892" s="41"/>
      <c r="H892" s="41">
        <v>4</v>
      </c>
      <c r="I892" s="41">
        <f>SUM(G892:H892)</f>
        <v>4</v>
      </c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39"/>
      <c r="U892" s="39">
        <v>3</v>
      </c>
      <c r="V892" s="36"/>
      <c r="W892" s="36">
        <f t="shared" si="372"/>
        <v>3</v>
      </c>
      <c r="X892" s="36">
        <f t="shared" si="373"/>
        <v>3</v>
      </c>
      <c r="Y892" s="20"/>
      <c r="Z892" s="20">
        <f t="shared" si="375"/>
        <v>1</v>
      </c>
      <c r="AA892" s="104">
        <f t="shared" si="376"/>
        <v>1</v>
      </c>
    </row>
    <row r="893" spans="3:28" x14ac:dyDescent="0.4">
      <c r="C893" s="73"/>
      <c r="D893" s="67"/>
      <c r="E893" s="68" t="s">
        <v>183</v>
      </c>
      <c r="F893" s="44"/>
      <c r="G893" s="34">
        <f>SUM(G890:G892)</f>
        <v>17</v>
      </c>
      <c r="H893" s="34">
        <f t="shared" ref="H893:AA893" si="377">SUM(H890:H892)</f>
        <v>71</v>
      </c>
      <c r="I893" s="34">
        <f t="shared" si="377"/>
        <v>88</v>
      </c>
      <c r="J893" s="34">
        <f t="shared" si="377"/>
        <v>1</v>
      </c>
      <c r="K893" s="34"/>
      <c r="L893" s="34">
        <f t="shared" si="377"/>
        <v>1</v>
      </c>
      <c r="M893" s="34">
        <f t="shared" si="377"/>
        <v>5</v>
      </c>
      <c r="N893" s="34"/>
      <c r="O893" s="34"/>
      <c r="P893" s="34"/>
      <c r="Q893" s="34">
        <f t="shared" si="377"/>
        <v>1</v>
      </c>
      <c r="R893" s="34">
        <f t="shared" si="377"/>
        <v>1</v>
      </c>
      <c r="S893" s="34">
        <f t="shared" si="377"/>
        <v>5</v>
      </c>
      <c r="T893" s="34">
        <f t="shared" si="377"/>
        <v>2</v>
      </c>
      <c r="U893" s="34">
        <f t="shared" si="377"/>
        <v>16</v>
      </c>
      <c r="V893" s="34">
        <f t="shared" si="377"/>
        <v>5</v>
      </c>
      <c r="W893" s="34">
        <f t="shared" si="377"/>
        <v>26</v>
      </c>
      <c r="X893" s="34">
        <f t="shared" si="377"/>
        <v>31</v>
      </c>
      <c r="Y893" s="34">
        <f t="shared" si="377"/>
        <v>12</v>
      </c>
      <c r="Z893" s="34">
        <f t="shared" si="377"/>
        <v>46</v>
      </c>
      <c r="AA893" s="109">
        <f t="shared" si="377"/>
        <v>58</v>
      </c>
    </row>
    <row r="894" spans="3:28" x14ac:dyDescent="0.4">
      <c r="C894" s="35"/>
      <c r="D894" s="186" t="s">
        <v>119</v>
      </c>
      <c r="E894" s="22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36"/>
      <c r="W894" s="36"/>
      <c r="X894" s="36"/>
      <c r="Y894" s="20"/>
      <c r="Z894" s="20"/>
      <c r="AA894" s="104"/>
    </row>
    <row r="895" spans="3:28" x14ac:dyDescent="0.4">
      <c r="C895" s="26">
        <v>10</v>
      </c>
      <c r="D895" s="6">
        <v>550443701</v>
      </c>
      <c r="E895" s="82" t="s">
        <v>75</v>
      </c>
      <c r="F895" s="6" t="s">
        <v>19</v>
      </c>
      <c r="G895" s="6">
        <v>10</v>
      </c>
      <c r="H895" s="6">
        <v>27</v>
      </c>
      <c r="I895" s="6">
        <f>SUM(G895:H895)</f>
        <v>37</v>
      </c>
      <c r="J895" s="20">
        <v>7</v>
      </c>
      <c r="K895" s="20">
        <v>19</v>
      </c>
      <c r="L895" s="20"/>
      <c r="M895" s="20">
        <v>1</v>
      </c>
      <c r="N895" s="20">
        <v>1</v>
      </c>
      <c r="O895" s="20"/>
      <c r="P895" s="20"/>
      <c r="Q895" s="20"/>
      <c r="R895" s="20"/>
      <c r="S895" s="20">
        <v>2</v>
      </c>
      <c r="T895" s="20">
        <v>2</v>
      </c>
      <c r="U895" s="20">
        <v>4</v>
      </c>
      <c r="V895" s="36">
        <f>J895+L895+N895+R895+T895</f>
        <v>10</v>
      </c>
      <c r="W895" s="36">
        <f t="shared" si="372"/>
        <v>26</v>
      </c>
      <c r="X895" s="36">
        <f t="shared" si="373"/>
        <v>36</v>
      </c>
      <c r="Y895" s="20"/>
      <c r="Z895" s="20">
        <f t="shared" si="375"/>
        <v>1</v>
      </c>
      <c r="AA895" s="104">
        <f t="shared" si="376"/>
        <v>1</v>
      </c>
    </row>
    <row r="896" spans="3:28" x14ac:dyDescent="0.4">
      <c r="C896" s="32">
        <v>11</v>
      </c>
      <c r="D896" s="78">
        <v>550446401</v>
      </c>
      <c r="E896" s="128" t="s">
        <v>235</v>
      </c>
      <c r="F896" s="78" t="s">
        <v>19</v>
      </c>
      <c r="G896" s="78">
        <v>2</v>
      </c>
      <c r="H896" s="78">
        <v>7</v>
      </c>
      <c r="I896" s="78">
        <f>SUM(G896:H896)</f>
        <v>9</v>
      </c>
      <c r="J896" s="81">
        <v>2</v>
      </c>
      <c r="K896" s="81">
        <v>5</v>
      </c>
      <c r="L896" s="81"/>
      <c r="M896" s="81">
        <v>1</v>
      </c>
      <c r="N896" s="81"/>
      <c r="O896" s="81"/>
      <c r="P896" s="81"/>
      <c r="Q896" s="81"/>
      <c r="R896" s="81"/>
      <c r="S896" s="81"/>
      <c r="T896" s="81"/>
      <c r="U896" s="81">
        <v>1</v>
      </c>
      <c r="V896" s="81">
        <f>J896+L896+N896+R896+T896</f>
        <v>2</v>
      </c>
      <c r="W896" s="81">
        <f t="shared" ref="W896" si="378">K896+M896+O896+S896+U896</f>
        <v>7</v>
      </c>
      <c r="X896" s="81">
        <f t="shared" ref="X896" si="379">SUM(V896:W896)</f>
        <v>9</v>
      </c>
      <c r="Y896" s="81"/>
      <c r="Z896" s="81"/>
      <c r="AA896" s="106"/>
    </row>
    <row r="897" spans="3:28" x14ac:dyDescent="0.4">
      <c r="C897" s="56"/>
      <c r="D897" s="38"/>
      <c r="E897" s="40" t="s">
        <v>184</v>
      </c>
      <c r="F897" s="44"/>
      <c r="G897" s="44">
        <f>SUM(G895:G896)</f>
        <v>12</v>
      </c>
      <c r="H897" s="44">
        <f t="shared" ref="H897:AA897" si="380">SUM(H895:H896)</f>
        <v>34</v>
      </c>
      <c r="I897" s="44">
        <f t="shared" si="380"/>
        <v>46</v>
      </c>
      <c r="J897" s="44">
        <f t="shared" si="380"/>
        <v>9</v>
      </c>
      <c r="K897" s="44">
        <f t="shared" si="380"/>
        <v>24</v>
      </c>
      <c r="L897" s="44"/>
      <c r="M897" s="44">
        <f t="shared" si="380"/>
        <v>2</v>
      </c>
      <c r="N897" s="44">
        <f t="shared" si="380"/>
        <v>1</v>
      </c>
      <c r="O897" s="44"/>
      <c r="P897" s="44"/>
      <c r="Q897" s="44"/>
      <c r="R897" s="44"/>
      <c r="S897" s="44">
        <f t="shared" si="380"/>
        <v>2</v>
      </c>
      <c r="T897" s="44">
        <f t="shared" si="380"/>
        <v>2</v>
      </c>
      <c r="U897" s="44">
        <f t="shared" si="380"/>
        <v>5</v>
      </c>
      <c r="V897" s="44">
        <f t="shared" si="380"/>
        <v>12</v>
      </c>
      <c r="W897" s="44">
        <f t="shared" si="380"/>
        <v>33</v>
      </c>
      <c r="X897" s="44">
        <f t="shared" si="380"/>
        <v>45</v>
      </c>
      <c r="Y897" s="44"/>
      <c r="Z897" s="44">
        <f t="shared" si="380"/>
        <v>1</v>
      </c>
      <c r="AA897" s="111">
        <f t="shared" si="380"/>
        <v>1</v>
      </c>
    </row>
    <row r="898" spans="3:28" x14ac:dyDescent="0.4">
      <c r="C898" s="28"/>
      <c r="D898" s="24"/>
      <c r="E898" s="40" t="s">
        <v>17</v>
      </c>
      <c r="F898" s="44"/>
      <c r="G898" s="44">
        <f>G883+G888+G893+G897</f>
        <v>56</v>
      </c>
      <c r="H898" s="44">
        <f t="shared" ref="H898:AA898" si="381">H883+H888+H893+H897</f>
        <v>248</v>
      </c>
      <c r="I898" s="44">
        <f t="shared" si="381"/>
        <v>304</v>
      </c>
      <c r="J898" s="44">
        <f t="shared" si="381"/>
        <v>10</v>
      </c>
      <c r="K898" s="44">
        <f t="shared" si="381"/>
        <v>25</v>
      </c>
      <c r="L898" s="44">
        <f t="shared" si="381"/>
        <v>1</v>
      </c>
      <c r="M898" s="44">
        <f t="shared" si="381"/>
        <v>9</v>
      </c>
      <c r="N898" s="44">
        <f t="shared" si="381"/>
        <v>3</v>
      </c>
      <c r="O898" s="44">
        <f t="shared" si="381"/>
        <v>2</v>
      </c>
      <c r="P898" s="44"/>
      <c r="Q898" s="44">
        <f t="shared" si="381"/>
        <v>3</v>
      </c>
      <c r="R898" s="44">
        <f t="shared" si="381"/>
        <v>2</v>
      </c>
      <c r="S898" s="44">
        <f t="shared" si="381"/>
        <v>9</v>
      </c>
      <c r="T898" s="44">
        <f t="shared" si="381"/>
        <v>11</v>
      </c>
      <c r="U898" s="44">
        <f t="shared" si="381"/>
        <v>51</v>
      </c>
      <c r="V898" s="44">
        <f t="shared" si="381"/>
        <v>27</v>
      </c>
      <c r="W898" s="44">
        <f t="shared" si="381"/>
        <v>96</v>
      </c>
      <c r="X898" s="44">
        <f t="shared" si="381"/>
        <v>123</v>
      </c>
      <c r="Y898" s="44">
        <f t="shared" si="381"/>
        <v>29</v>
      </c>
      <c r="Z898" s="44">
        <f t="shared" si="381"/>
        <v>155</v>
      </c>
      <c r="AA898" s="44">
        <f t="shared" si="381"/>
        <v>184</v>
      </c>
    </row>
    <row r="899" spans="3:28" x14ac:dyDescent="0.4">
      <c r="C899" s="42"/>
      <c r="D899" s="43"/>
      <c r="E899" s="40" t="s">
        <v>45</v>
      </c>
      <c r="F899" s="34"/>
      <c r="G899" s="34">
        <f>SUM(G898)</f>
        <v>56</v>
      </c>
      <c r="H899" s="34">
        <f t="shared" ref="H899:AA899" si="382">SUM(H898)</f>
        <v>248</v>
      </c>
      <c r="I899" s="34">
        <f t="shared" si="382"/>
        <v>304</v>
      </c>
      <c r="J899" s="34">
        <f t="shared" si="382"/>
        <v>10</v>
      </c>
      <c r="K899" s="34">
        <f t="shared" si="382"/>
        <v>25</v>
      </c>
      <c r="L899" s="34">
        <f t="shared" si="382"/>
        <v>1</v>
      </c>
      <c r="M899" s="34">
        <f t="shared" si="382"/>
        <v>9</v>
      </c>
      <c r="N899" s="34">
        <f t="shared" si="382"/>
        <v>3</v>
      </c>
      <c r="O899" s="34">
        <f t="shared" si="382"/>
        <v>2</v>
      </c>
      <c r="P899" s="34"/>
      <c r="Q899" s="34">
        <f t="shared" si="382"/>
        <v>3</v>
      </c>
      <c r="R899" s="34">
        <f t="shared" si="382"/>
        <v>2</v>
      </c>
      <c r="S899" s="34">
        <f t="shared" si="382"/>
        <v>9</v>
      </c>
      <c r="T899" s="34">
        <f t="shared" si="382"/>
        <v>11</v>
      </c>
      <c r="U899" s="34">
        <f t="shared" si="382"/>
        <v>51</v>
      </c>
      <c r="V899" s="34">
        <f t="shared" si="382"/>
        <v>27</v>
      </c>
      <c r="W899" s="34">
        <f t="shared" si="382"/>
        <v>96</v>
      </c>
      <c r="X899" s="34">
        <f t="shared" si="382"/>
        <v>123</v>
      </c>
      <c r="Y899" s="34">
        <f t="shared" si="382"/>
        <v>29</v>
      </c>
      <c r="Z899" s="34">
        <f t="shared" si="382"/>
        <v>155</v>
      </c>
      <c r="AA899" s="109">
        <f t="shared" si="382"/>
        <v>184</v>
      </c>
    </row>
    <row r="901" spans="3:28" s="89" customFormat="1" x14ac:dyDescent="0.4">
      <c r="C901" s="209"/>
      <c r="D901" s="209"/>
      <c r="E901" s="209"/>
      <c r="F901" s="209"/>
      <c r="G901" s="209"/>
      <c r="H901" s="209"/>
      <c r="I901" s="209"/>
      <c r="J901" s="209"/>
      <c r="K901" s="209"/>
      <c r="L901" s="209"/>
      <c r="M901" s="209"/>
      <c r="N901" s="209"/>
      <c r="O901" s="209"/>
      <c r="P901" s="209"/>
      <c r="Q901" s="209"/>
      <c r="R901" s="90"/>
      <c r="S901" s="90"/>
      <c r="T901" s="90"/>
      <c r="U901" s="90"/>
      <c r="V901" s="90"/>
      <c r="W901" s="90"/>
      <c r="X901" s="90"/>
      <c r="Y901" s="90"/>
      <c r="Z901" s="90"/>
      <c r="AA901" s="90"/>
    </row>
    <row r="902" spans="3:28" x14ac:dyDescent="0.4">
      <c r="C902" s="255" t="s">
        <v>199</v>
      </c>
      <c r="D902" s="255"/>
      <c r="E902" s="255"/>
      <c r="F902" s="255"/>
      <c r="G902" s="255"/>
      <c r="H902" s="255"/>
      <c r="I902" s="255"/>
      <c r="J902" s="255"/>
      <c r="K902" s="255"/>
      <c r="L902" s="255"/>
      <c r="M902" s="255"/>
      <c r="N902" s="255"/>
      <c r="O902" s="255"/>
      <c r="P902" s="255"/>
      <c r="Q902" s="255"/>
      <c r="R902" s="255"/>
      <c r="S902" s="255"/>
      <c r="T902" s="255"/>
      <c r="U902" s="255"/>
      <c r="V902" s="255"/>
      <c r="W902" s="255"/>
      <c r="X902" s="255"/>
      <c r="Y902" s="255"/>
      <c r="Z902" s="255"/>
      <c r="AA902" s="255"/>
      <c r="AB902" s="18"/>
    </row>
    <row r="903" spans="3:28" s="89" customFormat="1" x14ac:dyDescent="0.4">
      <c r="C903" s="256" t="s">
        <v>290</v>
      </c>
      <c r="D903" s="256"/>
      <c r="E903" s="256"/>
      <c r="F903" s="256"/>
      <c r="G903" s="256"/>
      <c r="H903" s="256"/>
      <c r="I903" s="256"/>
      <c r="J903" s="256"/>
      <c r="K903" s="256"/>
      <c r="L903" s="256"/>
      <c r="M903" s="256"/>
      <c r="N903" s="256"/>
      <c r="O903" s="256"/>
      <c r="P903" s="256"/>
      <c r="Q903" s="256"/>
      <c r="R903" s="256"/>
      <c r="S903" s="256"/>
      <c r="T903" s="256"/>
      <c r="U903" s="256"/>
      <c r="V903" s="256"/>
      <c r="W903" s="256"/>
      <c r="X903" s="256"/>
      <c r="Y903" s="256"/>
      <c r="Z903" s="256"/>
      <c r="AA903" s="256"/>
    </row>
    <row r="904" spans="3:28" x14ac:dyDescent="0.4">
      <c r="C904" s="264" t="s">
        <v>1</v>
      </c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  <c r="AA904" s="266"/>
    </row>
    <row r="905" spans="3:28" x14ac:dyDescent="0.4">
      <c r="C905" s="251" t="s">
        <v>3</v>
      </c>
      <c r="D905" s="257" t="s">
        <v>4</v>
      </c>
      <c r="E905" s="251" t="s">
        <v>5</v>
      </c>
      <c r="F905" s="251" t="s">
        <v>6</v>
      </c>
      <c r="G905" s="258" t="s">
        <v>7</v>
      </c>
      <c r="H905" s="259"/>
      <c r="I905" s="260"/>
      <c r="J905" s="264" t="s">
        <v>8</v>
      </c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6"/>
      <c r="Y905" s="258" t="s">
        <v>9</v>
      </c>
      <c r="Z905" s="259"/>
      <c r="AA905" s="260"/>
    </row>
    <row r="906" spans="3:28" x14ac:dyDescent="0.4">
      <c r="C906" s="251"/>
      <c r="D906" s="257"/>
      <c r="E906" s="251"/>
      <c r="F906" s="251"/>
      <c r="G906" s="261"/>
      <c r="H906" s="262"/>
      <c r="I906" s="263"/>
      <c r="J906" s="251" t="s">
        <v>13</v>
      </c>
      <c r="K906" s="251"/>
      <c r="L906" s="251" t="s">
        <v>14</v>
      </c>
      <c r="M906" s="251"/>
      <c r="N906" s="251" t="s">
        <v>174</v>
      </c>
      <c r="O906" s="251"/>
      <c r="P906" s="251" t="s">
        <v>175</v>
      </c>
      <c r="Q906" s="251"/>
      <c r="R906" s="251" t="s">
        <v>94</v>
      </c>
      <c r="S906" s="251"/>
      <c r="T906" s="251" t="s">
        <v>95</v>
      </c>
      <c r="U906" s="251"/>
      <c r="V906" s="252" t="s">
        <v>12</v>
      </c>
      <c r="W906" s="253"/>
      <c r="X906" s="254"/>
      <c r="Y906" s="261"/>
      <c r="Z906" s="262"/>
      <c r="AA906" s="263"/>
    </row>
    <row r="907" spans="3:28" x14ac:dyDescent="0.4">
      <c r="C907" s="251"/>
      <c r="D907" s="257"/>
      <c r="E907" s="251"/>
      <c r="F907" s="251"/>
      <c r="G907" s="136" t="s">
        <v>10</v>
      </c>
      <c r="H907" s="136" t="s">
        <v>11</v>
      </c>
      <c r="I907" s="136" t="s">
        <v>12</v>
      </c>
      <c r="J907" s="136" t="s">
        <v>10</v>
      </c>
      <c r="K907" s="136" t="s">
        <v>11</v>
      </c>
      <c r="L907" s="136" t="s">
        <v>10</v>
      </c>
      <c r="M907" s="136" t="s">
        <v>11</v>
      </c>
      <c r="N907" s="136" t="s">
        <v>10</v>
      </c>
      <c r="O907" s="136" t="s">
        <v>11</v>
      </c>
      <c r="P907" s="136" t="s">
        <v>10</v>
      </c>
      <c r="Q907" s="136" t="s">
        <v>11</v>
      </c>
      <c r="R907" s="136" t="s">
        <v>10</v>
      </c>
      <c r="S907" s="136" t="s">
        <v>11</v>
      </c>
      <c r="T907" s="136" t="s">
        <v>10</v>
      </c>
      <c r="U907" s="136" t="s">
        <v>11</v>
      </c>
      <c r="V907" s="136" t="s">
        <v>10</v>
      </c>
      <c r="W907" s="136" t="s">
        <v>11</v>
      </c>
      <c r="X907" s="136" t="s">
        <v>12</v>
      </c>
      <c r="Y907" s="136" t="s">
        <v>10</v>
      </c>
      <c r="Z907" s="136" t="s">
        <v>11</v>
      </c>
      <c r="AA907" s="136" t="s">
        <v>12</v>
      </c>
      <c r="AB907" s="137"/>
    </row>
    <row r="908" spans="3:28" s="89" customFormat="1" x14ac:dyDescent="0.4">
      <c r="C908" s="125"/>
      <c r="D908" s="145" t="s">
        <v>15</v>
      </c>
      <c r="E908" s="145"/>
      <c r="F908" s="100"/>
      <c r="G908" s="55"/>
      <c r="H908" s="55"/>
      <c r="I908" s="55"/>
      <c r="J908" s="129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46"/>
    </row>
    <row r="909" spans="3:28" s="89" customFormat="1" x14ac:dyDescent="0.4">
      <c r="C909" s="70"/>
      <c r="D909" s="193" t="s">
        <v>148</v>
      </c>
      <c r="E909" s="193"/>
      <c r="F909" s="27"/>
      <c r="G909" s="20"/>
      <c r="H909" s="20"/>
      <c r="I909" s="20"/>
      <c r="J909" s="170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194"/>
    </row>
    <row r="910" spans="3:28" s="89" customFormat="1" x14ac:dyDescent="0.4">
      <c r="C910" s="58">
        <v>1</v>
      </c>
      <c r="D910" s="6">
        <v>580435001</v>
      </c>
      <c r="E910" s="4" t="s">
        <v>193</v>
      </c>
      <c r="F910" s="6" t="s">
        <v>26</v>
      </c>
      <c r="G910" s="36">
        <v>9</v>
      </c>
      <c r="H910" s="36">
        <v>16</v>
      </c>
      <c r="I910" s="36">
        <f>SUM(G910:H910)</f>
        <v>25</v>
      </c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>
        <v>1</v>
      </c>
      <c r="U910" s="36">
        <v>3</v>
      </c>
      <c r="V910" s="36">
        <f>J910+L910+N910+R910+T910</f>
        <v>1</v>
      </c>
      <c r="W910" s="36">
        <f>K910+M910+O910+S910+U910</f>
        <v>3</v>
      </c>
      <c r="X910" s="36">
        <f>SUM(V910:W910)</f>
        <v>4</v>
      </c>
      <c r="Y910" s="36">
        <f>(G910+P910-V910)</f>
        <v>8</v>
      </c>
      <c r="Z910" s="36">
        <f>(H910+Q910-W910)</f>
        <v>13</v>
      </c>
      <c r="AA910" s="105">
        <f>SUM(Y910:Z910)</f>
        <v>21</v>
      </c>
    </row>
    <row r="911" spans="3:28" s="89" customFormat="1" x14ac:dyDescent="0.4">
      <c r="C911" s="120">
        <v>2</v>
      </c>
      <c r="D911" s="78">
        <v>580448501</v>
      </c>
      <c r="E911" s="121" t="s">
        <v>161</v>
      </c>
      <c r="F911" s="7" t="s">
        <v>162</v>
      </c>
      <c r="G911" s="41">
        <v>10</v>
      </c>
      <c r="H911" s="41">
        <v>4</v>
      </c>
      <c r="I911" s="41">
        <f>SUM(G911:H911)</f>
        <v>14</v>
      </c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>
        <v>4</v>
      </c>
      <c r="U911" s="41">
        <v>3</v>
      </c>
      <c r="V911" s="41">
        <f>J911+L911+N911+R911+T911</f>
        <v>4</v>
      </c>
      <c r="W911" s="41">
        <f>K911+M911+O911+S911+U911</f>
        <v>3</v>
      </c>
      <c r="X911" s="41">
        <f>SUM(V911:W911)</f>
        <v>7</v>
      </c>
      <c r="Y911" s="41">
        <f>(G911+P911-V911)</f>
        <v>6</v>
      </c>
      <c r="Z911" s="41">
        <f>(H911+Q911-W911)</f>
        <v>1</v>
      </c>
      <c r="AA911" s="110">
        <f>SUM(Y911:Z911)</f>
        <v>7</v>
      </c>
    </row>
    <row r="912" spans="3:28" s="89" customFormat="1" x14ac:dyDescent="0.4">
      <c r="C912" s="79"/>
      <c r="D912" s="69"/>
      <c r="E912" s="68" t="s">
        <v>202</v>
      </c>
      <c r="F912" s="69"/>
      <c r="G912" s="34">
        <f>SUM(G910:G911)</f>
        <v>19</v>
      </c>
      <c r="H912" s="34">
        <f t="shared" ref="H912:AA912" si="383">SUM(H910:H911)</f>
        <v>20</v>
      </c>
      <c r="I912" s="34">
        <f t="shared" si="383"/>
        <v>39</v>
      </c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>
        <f t="shared" si="383"/>
        <v>5</v>
      </c>
      <c r="U912" s="34">
        <f t="shared" si="383"/>
        <v>6</v>
      </c>
      <c r="V912" s="34">
        <f t="shared" si="383"/>
        <v>5</v>
      </c>
      <c r="W912" s="34">
        <f t="shared" si="383"/>
        <v>6</v>
      </c>
      <c r="X912" s="34">
        <f t="shared" si="383"/>
        <v>11</v>
      </c>
      <c r="Y912" s="34">
        <f t="shared" si="383"/>
        <v>14</v>
      </c>
      <c r="Z912" s="34">
        <f t="shared" si="383"/>
        <v>14</v>
      </c>
      <c r="AA912" s="109">
        <f t="shared" si="383"/>
        <v>28</v>
      </c>
    </row>
    <row r="913" spans="3:28" s="89" customFormat="1" x14ac:dyDescent="0.4">
      <c r="C913" s="150"/>
      <c r="D913" s="95"/>
      <c r="E913" s="150"/>
      <c r="F913" s="95"/>
      <c r="G913" s="95"/>
      <c r="H913" s="95"/>
      <c r="I913" s="95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  <c r="AA913" s="142"/>
    </row>
    <row r="914" spans="3:28" s="89" customFormat="1" x14ac:dyDescent="0.4">
      <c r="C914" s="150"/>
      <c r="D914" s="95"/>
      <c r="E914" s="150"/>
      <c r="F914" s="95"/>
      <c r="G914" s="95"/>
      <c r="H914" s="95"/>
      <c r="I914" s="95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  <c r="AA914" s="142"/>
    </row>
    <row r="915" spans="3:28" s="89" customFormat="1" x14ac:dyDescent="0.4">
      <c r="C915" s="272"/>
      <c r="D915" s="272"/>
      <c r="E915" s="272"/>
      <c r="F915" s="272"/>
      <c r="G915" s="272"/>
      <c r="H915" s="272"/>
      <c r="I915" s="27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  <c r="AA915" s="142"/>
    </row>
    <row r="916" spans="3:28" x14ac:dyDescent="0.4">
      <c r="C916" s="255" t="s">
        <v>199</v>
      </c>
      <c r="D916" s="255"/>
      <c r="E916" s="255"/>
      <c r="F916" s="255"/>
      <c r="G916" s="255"/>
      <c r="H916" s="255"/>
      <c r="I916" s="255"/>
      <c r="J916" s="255"/>
      <c r="K916" s="255"/>
      <c r="L916" s="255"/>
      <c r="M916" s="255"/>
      <c r="N916" s="255"/>
      <c r="O916" s="255"/>
      <c r="P916" s="255"/>
      <c r="Q916" s="255"/>
      <c r="R916" s="255"/>
      <c r="S916" s="255"/>
      <c r="T916" s="255"/>
      <c r="U916" s="255"/>
      <c r="V916" s="255"/>
      <c r="W916" s="255"/>
      <c r="X916" s="255"/>
      <c r="Y916" s="255"/>
      <c r="Z916" s="255"/>
      <c r="AA916" s="255"/>
      <c r="AB916" s="18"/>
    </row>
    <row r="917" spans="3:28" s="89" customFormat="1" x14ac:dyDescent="0.4">
      <c r="C917" s="256" t="s">
        <v>290</v>
      </c>
      <c r="D917" s="256"/>
      <c r="E917" s="256"/>
      <c r="F917" s="256"/>
      <c r="G917" s="256"/>
      <c r="H917" s="256"/>
      <c r="I917" s="256"/>
      <c r="J917" s="256"/>
      <c r="K917" s="256"/>
      <c r="L917" s="256"/>
      <c r="M917" s="256"/>
      <c r="N917" s="256"/>
      <c r="O917" s="256"/>
      <c r="P917" s="256"/>
      <c r="Q917" s="256"/>
      <c r="R917" s="256"/>
      <c r="S917" s="256"/>
      <c r="T917" s="256"/>
      <c r="U917" s="256"/>
      <c r="V917" s="256"/>
      <c r="W917" s="256"/>
      <c r="X917" s="256"/>
      <c r="Y917" s="256"/>
      <c r="Z917" s="256"/>
      <c r="AA917" s="256"/>
    </row>
    <row r="918" spans="3:28" x14ac:dyDescent="0.4">
      <c r="C918" s="264" t="s">
        <v>2</v>
      </c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  <c r="AA918" s="266"/>
    </row>
    <row r="919" spans="3:28" x14ac:dyDescent="0.4">
      <c r="C919" s="251" t="s">
        <v>3</v>
      </c>
      <c r="D919" s="257" t="s">
        <v>4</v>
      </c>
      <c r="E919" s="251" t="s">
        <v>5</v>
      </c>
      <c r="F919" s="251" t="s">
        <v>6</v>
      </c>
      <c r="G919" s="258" t="s">
        <v>7</v>
      </c>
      <c r="H919" s="259"/>
      <c r="I919" s="260"/>
      <c r="J919" s="264" t="s">
        <v>8</v>
      </c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6"/>
      <c r="Y919" s="258" t="s">
        <v>9</v>
      </c>
      <c r="Z919" s="259"/>
      <c r="AA919" s="260"/>
    </row>
    <row r="920" spans="3:28" x14ac:dyDescent="0.4">
      <c r="C920" s="251"/>
      <c r="D920" s="257"/>
      <c r="E920" s="251"/>
      <c r="F920" s="251"/>
      <c r="G920" s="261"/>
      <c r="H920" s="262"/>
      <c r="I920" s="263"/>
      <c r="J920" s="251" t="s">
        <v>13</v>
      </c>
      <c r="K920" s="251"/>
      <c r="L920" s="251" t="s">
        <v>14</v>
      </c>
      <c r="M920" s="251"/>
      <c r="N920" s="251" t="s">
        <v>174</v>
      </c>
      <c r="O920" s="251"/>
      <c r="P920" s="251" t="s">
        <v>175</v>
      </c>
      <c r="Q920" s="251"/>
      <c r="R920" s="251" t="s">
        <v>94</v>
      </c>
      <c r="S920" s="251"/>
      <c r="T920" s="251" t="s">
        <v>95</v>
      </c>
      <c r="U920" s="251"/>
      <c r="V920" s="252" t="s">
        <v>12</v>
      </c>
      <c r="W920" s="253"/>
      <c r="X920" s="254"/>
      <c r="Y920" s="261"/>
      <c r="Z920" s="262"/>
      <c r="AA920" s="263"/>
    </row>
    <row r="921" spans="3:28" x14ac:dyDescent="0.4">
      <c r="C921" s="251"/>
      <c r="D921" s="257"/>
      <c r="E921" s="251"/>
      <c r="F921" s="251"/>
      <c r="G921" s="136" t="s">
        <v>10</v>
      </c>
      <c r="H921" s="136" t="s">
        <v>11</v>
      </c>
      <c r="I921" s="136" t="s">
        <v>12</v>
      </c>
      <c r="J921" s="136" t="s">
        <v>10</v>
      </c>
      <c r="K921" s="136" t="s">
        <v>11</v>
      </c>
      <c r="L921" s="136" t="s">
        <v>10</v>
      </c>
      <c r="M921" s="136" t="s">
        <v>11</v>
      </c>
      <c r="N921" s="136" t="s">
        <v>10</v>
      </c>
      <c r="O921" s="136" t="s">
        <v>11</v>
      </c>
      <c r="P921" s="136" t="s">
        <v>10</v>
      </c>
      <c r="Q921" s="136" t="s">
        <v>11</v>
      </c>
      <c r="R921" s="136" t="s">
        <v>10</v>
      </c>
      <c r="S921" s="136" t="s">
        <v>11</v>
      </c>
      <c r="T921" s="136" t="s">
        <v>10</v>
      </c>
      <c r="U921" s="136" t="s">
        <v>11</v>
      </c>
      <c r="V921" s="136" t="s">
        <v>10</v>
      </c>
      <c r="W921" s="136" t="s">
        <v>11</v>
      </c>
      <c r="X921" s="136" t="s">
        <v>12</v>
      </c>
      <c r="Y921" s="136" t="s">
        <v>10</v>
      </c>
      <c r="Z921" s="136" t="s">
        <v>11</v>
      </c>
      <c r="AA921" s="136" t="s">
        <v>12</v>
      </c>
      <c r="AB921" s="137"/>
    </row>
    <row r="922" spans="3:28" x14ac:dyDescent="0.4">
      <c r="C922" s="167"/>
      <c r="D922" s="168" t="s">
        <v>2</v>
      </c>
      <c r="E922" s="162"/>
      <c r="F922" s="162"/>
      <c r="G922" s="100"/>
      <c r="H922" s="100"/>
      <c r="I922" s="100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103"/>
    </row>
    <row r="923" spans="3:28" x14ac:dyDescent="0.4">
      <c r="C923" s="58">
        <v>1</v>
      </c>
      <c r="D923" s="6">
        <v>582448501</v>
      </c>
      <c r="E923" s="4" t="s">
        <v>163</v>
      </c>
      <c r="F923" s="6" t="s">
        <v>34</v>
      </c>
      <c r="G923" s="6">
        <v>20</v>
      </c>
      <c r="H923" s="6">
        <v>12</v>
      </c>
      <c r="I923" s="6">
        <f>SUM(G923:H923)</f>
        <v>32</v>
      </c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>
        <v>9</v>
      </c>
      <c r="U923" s="36">
        <v>8</v>
      </c>
      <c r="V923" s="36">
        <f t="shared" ref="V923:V925" si="384">J923+L923+N923+R923+T923</f>
        <v>9</v>
      </c>
      <c r="W923" s="36">
        <f t="shared" ref="W923:W925" si="385">K923+M923+O923+S923+U923</f>
        <v>8</v>
      </c>
      <c r="X923" s="36">
        <f t="shared" ref="X923:X925" si="386">SUM(V923:W923)</f>
        <v>17</v>
      </c>
      <c r="Y923" s="36">
        <f t="shared" ref="Y923:Y925" si="387">(G923+P923-V923)</f>
        <v>11</v>
      </c>
      <c r="Z923" s="36">
        <f t="shared" ref="Z923:Z925" si="388">(H923+Q923-W923)</f>
        <v>4</v>
      </c>
      <c r="AA923" s="105">
        <f t="shared" ref="AA923:AA925" si="389">SUM(Y923:Z923)</f>
        <v>15</v>
      </c>
    </row>
    <row r="924" spans="3:28" x14ac:dyDescent="0.4">
      <c r="C924" s="58">
        <v>2</v>
      </c>
      <c r="D924" s="6">
        <v>582148601</v>
      </c>
      <c r="E924" s="4" t="s">
        <v>164</v>
      </c>
      <c r="F924" s="6" t="s">
        <v>34</v>
      </c>
      <c r="G924" s="6">
        <v>3</v>
      </c>
      <c r="H924" s="6">
        <v>7</v>
      </c>
      <c r="I924" s="6">
        <f>SUM(G924:H924)</f>
        <v>10</v>
      </c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>
        <v>3</v>
      </c>
      <c r="U924" s="36">
        <v>3</v>
      </c>
      <c r="V924" s="36">
        <f t="shared" si="384"/>
        <v>3</v>
      </c>
      <c r="W924" s="36">
        <f t="shared" si="385"/>
        <v>3</v>
      </c>
      <c r="X924" s="36">
        <f t="shared" si="386"/>
        <v>6</v>
      </c>
      <c r="Y924" s="36"/>
      <c r="Z924" s="36">
        <f t="shared" si="388"/>
        <v>4</v>
      </c>
      <c r="AA924" s="105">
        <f t="shared" si="389"/>
        <v>4</v>
      </c>
    </row>
    <row r="925" spans="3:28" x14ac:dyDescent="0.4">
      <c r="C925" s="120">
        <v>3</v>
      </c>
      <c r="D925" s="78">
        <v>582135001</v>
      </c>
      <c r="E925" s="121" t="s">
        <v>165</v>
      </c>
      <c r="F925" s="7" t="s">
        <v>26</v>
      </c>
      <c r="G925" s="7">
        <v>2</v>
      </c>
      <c r="H925" s="7">
        <v>9</v>
      </c>
      <c r="I925" s="7">
        <f>SUM(G925:H925)</f>
        <v>11</v>
      </c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>
        <v>1</v>
      </c>
      <c r="U925" s="41">
        <v>3</v>
      </c>
      <c r="V925" s="41">
        <f t="shared" si="384"/>
        <v>1</v>
      </c>
      <c r="W925" s="41">
        <f t="shared" si="385"/>
        <v>3</v>
      </c>
      <c r="X925" s="41">
        <f t="shared" si="386"/>
        <v>4</v>
      </c>
      <c r="Y925" s="41">
        <f t="shared" si="387"/>
        <v>1</v>
      </c>
      <c r="Z925" s="41">
        <f t="shared" si="388"/>
        <v>6</v>
      </c>
      <c r="AA925" s="110">
        <f t="shared" si="389"/>
        <v>7</v>
      </c>
    </row>
    <row r="926" spans="3:28" x14ac:dyDescent="0.4">
      <c r="C926" s="79"/>
      <c r="D926" s="69"/>
      <c r="E926" s="80" t="s">
        <v>202</v>
      </c>
      <c r="F926" s="69"/>
      <c r="G926" s="69">
        <f>SUM(G923:G925)</f>
        <v>25</v>
      </c>
      <c r="H926" s="69">
        <f t="shared" ref="H926:AA926" si="390">SUM(H923:H925)</f>
        <v>28</v>
      </c>
      <c r="I926" s="69">
        <f t="shared" si="390"/>
        <v>53</v>
      </c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>
        <f t="shared" si="390"/>
        <v>13</v>
      </c>
      <c r="U926" s="69">
        <f t="shared" si="390"/>
        <v>14</v>
      </c>
      <c r="V926" s="69">
        <f t="shared" si="390"/>
        <v>13</v>
      </c>
      <c r="W926" s="69">
        <f t="shared" si="390"/>
        <v>14</v>
      </c>
      <c r="X926" s="69">
        <f t="shared" si="390"/>
        <v>27</v>
      </c>
      <c r="Y926" s="69">
        <f t="shared" si="390"/>
        <v>12</v>
      </c>
      <c r="Z926" s="69">
        <f t="shared" si="390"/>
        <v>14</v>
      </c>
      <c r="AA926" s="171">
        <f t="shared" si="390"/>
        <v>26</v>
      </c>
    </row>
    <row r="927" spans="3:28" x14ac:dyDescent="0.4">
      <c r="C927" s="89"/>
      <c r="D927" s="90"/>
      <c r="E927" s="89"/>
      <c r="F927" s="89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89"/>
    </row>
    <row r="928" spans="3:28" x14ac:dyDescent="0.4">
      <c r="C928" s="89"/>
      <c r="D928" s="90"/>
      <c r="E928" s="89"/>
      <c r="F928" s="89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89"/>
    </row>
    <row r="929" spans="4:28" s="89" customFormat="1" x14ac:dyDescent="0.4">
      <c r="D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</row>
    <row r="930" spans="4:28" s="89" customFormat="1" x14ac:dyDescent="0.4">
      <c r="D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</row>
    <row r="931" spans="4:28" s="89" customFormat="1" x14ac:dyDescent="0.4">
      <c r="D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</row>
    <row r="932" spans="4:28" s="89" customFormat="1" x14ac:dyDescent="0.4">
      <c r="D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</row>
    <row r="933" spans="4:28" s="89" customFormat="1" x14ac:dyDescent="0.4">
      <c r="D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</row>
    <row r="934" spans="4:28" s="89" customFormat="1" x14ac:dyDescent="0.4">
      <c r="D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</row>
    <row r="935" spans="4:28" s="89" customFormat="1" x14ac:dyDescent="0.4">
      <c r="D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</row>
    <row r="936" spans="4:28" s="89" customFormat="1" x14ac:dyDescent="0.4">
      <c r="D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</row>
    <row r="937" spans="4:28" s="89" customFormat="1" x14ac:dyDescent="0.4">
      <c r="D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</row>
    <row r="938" spans="4:28" s="89" customFormat="1" x14ac:dyDescent="0.4">
      <c r="D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</row>
    <row r="939" spans="4:28" s="89" customFormat="1" x14ac:dyDescent="0.4">
      <c r="D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</row>
    <row r="940" spans="4:28" s="89" customFormat="1" x14ac:dyDescent="0.4">
      <c r="D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</row>
    <row r="941" spans="4:28" s="89" customFormat="1" x14ac:dyDescent="0.4">
      <c r="D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</row>
    <row r="942" spans="4:28" s="89" customFormat="1" x14ac:dyDescent="0.4">
      <c r="D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</row>
    <row r="943" spans="4:28" s="89" customFormat="1" x14ac:dyDescent="0.4">
      <c r="D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</row>
    <row r="944" spans="4:28" s="89" customFormat="1" x14ac:dyDescent="0.4">
      <c r="D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1"/>
    </row>
    <row r="945" spans="3:27" s="89" customFormat="1" x14ac:dyDescent="0.4">
      <c r="D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</row>
    <row r="946" spans="3:27" s="89" customFormat="1" x14ac:dyDescent="0.4">
      <c r="D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</row>
    <row r="947" spans="3:27" s="89" customFormat="1" x14ac:dyDescent="0.4">
      <c r="D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</row>
    <row r="948" spans="3:27" s="89" customFormat="1" x14ac:dyDescent="0.4">
      <c r="D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</row>
    <row r="949" spans="3:27" s="89" customFormat="1" x14ac:dyDescent="0.4">
      <c r="D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</row>
    <row r="950" spans="3:27" s="89" customFormat="1" x14ac:dyDescent="0.4">
      <c r="D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</row>
    <row r="951" spans="3:27" s="89" customFormat="1" x14ac:dyDescent="0.4">
      <c r="D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</row>
    <row r="952" spans="3:27" s="89" customFormat="1" x14ac:dyDescent="0.4">
      <c r="D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</row>
    <row r="953" spans="3:27" s="89" customFormat="1" x14ac:dyDescent="0.4">
      <c r="D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</row>
    <row r="954" spans="3:27" s="89" customFormat="1" x14ac:dyDescent="0.4">
      <c r="D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</row>
    <row r="955" spans="3:27" s="89" customFormat="1" x14ac:dyDescent="0.4">
      <c r="D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</row>
    <row r="956" spans="3:27" s="89" customFormat="1" x14ac:dyDescent="0.4">
      <c r="C956" s="17"/>
      <c r="D956" s="15"/>
      <c r="E956" s="17"/>
      <c r="F956" s="17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3:27" s="89" customFormat="1" x14ac:dyDescent="0.4">
      <c r="C957" s="17"/>
      <c r="D957" s="15"/>
      <c r="E957" s="17"/>
      <c r="F957" s="17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3:27" s="89" customFormat="1" x14ac:dyDescent="0.4">
      <c r="C958" s="17"/>
      <c r="D958" s="15"/>
      <c r="E958" s="17"/>
      <c r="F958" s="17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3:27" s="89" customFormat="1" x14ac:dyDescent="0.4">
      <c r="C959" s="17"/>
      <c r="D959" s="15"/>
      <c r="E959" s="17"/>
      <c r="F959" s="17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3:27" s="89" customFormat="1" x14ac:dyDescent="0.4">
      <c r="C960" s="17"/>
      <c r="D960" s="15"/>
      <c r="E960" s="17"/>
      <c r="F960" s="17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3:28" s="89" customFormat="1" x14ac:dyDescent="0.4">
      <c r="C961" s="17"/>
      <c r="D961" s="15"/>
      <c r="E961" s="17"/>
      <c r="F961" s="17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3:28" s="89" customFormat="1" x14ac:dyDescent="0.4">
      <c r="C962" s="17"/>
      <c r="D962" s="15"/>
      <c r="E962" s="17"/>
      <c r="F962" s="17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7"/>
    </row>
    <row r="963" spans="3:28" s="89" customFormat="1" x14ac:dyDescent="0.4">
      <c r="C963" s="17"/>
      <c r="D963" s="15"/>
      <c r="E963" s="17"/>
      <c r="F963" s="17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7"/>
    </row>
    <row r="964" spans="3:28" x14ac:dyDescent="0.4">
      <c r="C964" s="17"/>
      <c r="D964" s="15"/>
      <c r="F964" s="17"/>
    </row>
    <row r="965" spans="3:28" x14ac:dyDescent="0.4">
      <c r="C965" s="17"/>
      <c r="D965" s="15"/>
      <c r="F965" s="17"/>
    </row>
    <row r="966" spans="3:28" x14ac:dyDescent="0.4">
      <c r="C966" s="17"/>
      <c r="D966" s="15"/>
      <c r="F966" s="17"/>
    </row>
    <row r="967" spans="3:28" x14ac:dyDescent="0.4">
      <c r="C967" s="17"/>
      <c r="D967" s="15"/>
      <c r="F967" s="17"/>
    </row>
    <row r="968" spans="3:28" x14ac:dyDescent="0.4">
      <c r="C968" s="17"/>
      <c r="D968" s="15"/>
      <c r="F968" s="17"/>
    </row>
    <row r="969" spans="3:28" x14ac:dyDescent="0.4">
      <c r="C969" s="17"/>
      <c r="D969" s="15"/>
      <c r="F969" s="17"/>
    </row>
    <row r="970" spans="3:28" x14ac:dyDescent="0.4">
      <c r="C970" s="17"/>
      <c r="D970" s="15"/>
      <c r="F970" s="17"/>
    </row>
    <row r="971" spans="3:28" x14ac:dyDescent="0.4">
      <c r="C971" s="17"/>
      <c r="D971" s="15"/>
      <c r="F971" s="17"/>
    </row>
    <row r="972" spans="3:28" x14ac:dyDescent="0.4">
      <c r="C972" s="17"/>
      <c r="D972" s="15"/>
      <c r="F972" s="17"/>
    </row>
    <row r="973" spans="3:28" x14ac:dyDescent="0.4">
      <c r="C973" s="17"/>
      <c r="D973" s="15"/>
      <c r="F973" s="17"/>
    </row>
    <row r="974" spans="3:28" x14ac:dyDescent="0.4">
      <c r="C974" s="17"/>
      <c r="D974" s="15"/>
      <c r="F974" s="17"/>
    </row>
    <row r="975" spans="3:28" x14ac:dyDescent="0.4">
      <c r="C975" s="17"/>
      <c r="D975" s="15"/>
      <c r="F975" s="17"/>
    </row>
    <row r="976" spans="3:28" x14ac:dyDescent="0.4">
      <c r="C976" s="17"/>
      <c r="D976" s="15"/>
      <c r="F976" s="17"/>
    </row>
    <row r="977" spans="3:27" x14ac:dyDescent="0.4">
      <c r="C977" s="17"/>
      <c r="D977" s="15"/>
      <c r="F977" s="17"/>
    </row>
    <row r="978" spans="3:27" x14ac:dyDescent="0.4">
      <c r="C978" s="17"/>
      <c r="D978" s="15"/>
      <c r="F978" s="17"/>
    </row>
    <row r="979" spans="3:27" x14ac:dyDescent="0.4">
      <c r="C979" s="17"/>
      <c r="D979" s="15"/>
      <c r="F979" s="17"/>
    </row>
    <row r="980" spans="3:27" x14ac:dyDescent="0.4">
      <c r="C980" s="17"/>
      <c r="D980" s="15"/>
      <c r="F980" s="17"/>
    </row>
    <row r="981" spans="3:27" x14ac:dyDescent="0.4">
      <c r="C981" s="17"/>
      <c r="D981" s="15"/>
      <c r="F981" s="17"/>
    </row>
    <row r="982" spans="3:27" x14ac:dyDescent="0.4">
      <c r="C982" s="17"/>
      <c r="D982" s="15"/>
      <c r="F982" s="17"/>
    </row>
    <row r="983" spans="3:27" x14ac:dyDescent="0.4">
      <c r="C983" s="17"/>
      <c r="D983" s="15"/>
      <c r="F983" s="17"/>
    </row>
    <row r="984" spans="3:27" x14ac:dyDescent="0.4">
      <c r="C984" s="17"/>
      <c r="D984" s="15"/>
      <c r="F984" s="17"/>
    </row>
    <row r="985" spans="3:27" x14ac:dyDescent="0.4">
      <c r="C985" s="17"/>
      <c r="D985" s="15"/>
      <c r="F985" s="17"/>
    </row>
    <row r="986" spans="3:27" x14ac:dyDescent="0.4">
      <c r="C986" s="17"/>
      <c r="D986" s="15"/>
      <c r="F986" s="17"/>
    </row>
    <row r="987" spans="3:27" x14ac:dyDescent="0.4">
      <c r="C987" s="17"/>
      <c r="D987" s="15"/>
      <c r="F987" s="17"/>
    </row>
    <row r="988" spans="3:27" x14ac:dyDescent="0.4">
      <c r="C988" s="54"/>
      <c r="D988" s="46"/>
      <c r="E988" s="47"/>
      <c r="F988" s="54"/>
      <c r="G988" s="142"/>
      <c r="H988" s="142"/>
      <c r="I988" s="142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  <c r="AA988" s="142"/>
    </row>
    <row r="989" spans="3:27" x14ac:dyDescent="0.4"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</row>
    <row r="990" spans="3:27" x14ac:dyDescent="0.4"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</row>
    <row r="991" spans="3:27" x14ac:dyDescent="0.4">
      <c r="C991" s="271"/>
      <c r="D991" s="271"/>
      <c r="E991" s="271"/>
      <c r="F991" s="271"/>
      <c r="G991" s="271"/>
      <c r="H991" s="271"/>
      <c r="I991" s="271"/>
      <c r="J991" s="271"/>
      <c r="K991" s="271"/>
      <c r="L991" s="271"/>
      <c r="M991" s="271"/>
      <c r="N991" s="271"/>
      <c r="O991" s="271"/>
      <c r="P991" s="271"/>
      <c r="Q991" s="271"/>
      <c r="R991" s="271"/>
      <c r="S991" s="271"/>
      <c r="T991" s="271"/>
      <c r="U991" s="271"/>
      <c r="V991" s="271"/>
      <c r="W991" s="271"/>
      <c r="X991" s="271"/>
      <c r="Y991" s="271"/>
      <c r="Z991" s="271"/>
      <c r="AA991" s="271"/>
    </row>
    <row r="992" spans="3:27" x14ac:dyDescent="0.4">
      <c r="C992" s="268"/>
      <c r="D992" s="270"/>
      <c r="E992" s="268"/>
      <c r="F992" s="268"/>
      <c r="G992" s="268"/>
      <c r="H992" s="268"/>
      <c r="I992" s="268"/>
      <c r="J992" s="271"/>
      <c r="K992" s="271"/>
      <c r="L992" s="271"/>
      <c r="M992" s="271"/>
      <c r="N992" s="271"/>
      <c r="O992" s="271"/>
      <c r="P992" s="271"/>
      <c r="Q992" s="271"/>
      <c r="R992" s="271"/>
      <c r="S992" s="271"/>
      <c r="T992" s="271"/>
      <c r="U992" s="271"/>
      <c r="V992" s="271"/>
      <c r="W992" s="271"/>
      <c r="X992" s="271"/>
      <c r="Y992" s="268"/>
      <c r="Z992" s="268"/>
      <c r="AA992" s="268"/>
    </row>
    <row r="993" spans="3:27" x14ac:dyDescent="0.4">
      <c r="C993" s="268"/>
      <c r="D993" s="270"/>
      <c r="E993" s="268"/>
      <c r="F993" s="268"/>
      <c r="G993" s="268"/>
      <c r="H993" s="268"/>
      <c r="I993" s="268"/>
      <c r="J993" s="268"/>
      <c r="K993" s="268"/>
      <c r="L993" s="268"/>
      <c r="M993" s="268"/>
      <c r="N993" s="268"/>
      <c r="O993" s="268"/>
      <c r="P993" s="268"/>
      <c r="Q993" s="268"/>
      <c r="R993" s="268"/>
      <c r="S993" s="268"/>
      <c r="T993" s="268"/>
      <c r="U993" s="268"/>
      <c r="V993" s="268"/>
      <c r="W993" s="268"/>
      <c r="X993" s="268"/>
      <c r="Y993" s="268"/>
      <c r="Z993" s="268"/>
      <c r="AA993" s="268"/>
    </row>
    <row r="994" spans="3:27" x14ac:dyDescent="0.4">
      <c r="C994" s="268"/>
      <c r="D994" s="270"/>
      <c r="E994" s="268"/>
      <c r="F994" s="268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</row>
    <row r="995" spans="3:27" x14ac:dyDescent="0.4">
      <c r="C995" s="139"/>
      <c r="D995" s="143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</row>
    <row r="996" spans="3:27" x14ac:dyDescent="0.4">
      <c r="C996" s="17"/>
      <c r="D996" s="15"/>
      <c r="F996" s="17"/>
    </row>
    <row r="997" spans="3:27" x14ac:dyDescent="0.4">
      <c r="C997" s="17"/>
      <c r="D997" s="15"/>
      <c r="F997" s="17"/>
    </row>
    <row r="998" spans="3:27" x14ac:dyDescent="0.4">
      <c r="C998" s="17"/>
      <c r="D998" s="15"/>
      <c r="F998" s="17"/>
    </row>
    <row r="999" spans="3:27" x14ac:dyDescent="0.4">
      <c r="C999" s="17"/>
      <c r="D999" s="15"/>
      <c r="F999" s="17"/>
    </row>
    <row r="1000" spans="3:27" x14ac:dyDescent="0.4">
      <c r="C1000" s="17"/>
      <c r="D1000" s="15"/>
      <c r="F1000" s="17"/>
    </row>
    <row r="1001" spans="3:27" x14ac:dyDescent="0.4">
      <c r="C1001" s="17"/>
      <c r="D1001" s="15"/>
      <c r="F1001" s="17"/>
    </row>
    <row r="1002" spans="3:27" x14ac:dyDescent="0.4">
      <c r="C1002" s="17"/>
      <c r="D1002" s="15"/>
      <c r="F1002" s="17"/>
    </row>
    <row r="1003" spans="3:27" x14ac:dyDescent="0.4">
      <c r="C1003" s="17"/>
      <c r="D1003" s="15"/>
      <c r="F1003" s="17"/>
    </row>
    <row r="1004" spans="3:27" x14ac:dyDescent="0.4">
      <c r="C1004" s="17"/>
      <c r="D1004" s="15"/>
      <c r="F1004" s="17"/>
    </row>
    <row r="1005" spans="3:27" x14ac:dyDescent="0.4">
      <c r="C1005" s="17"/>
      <c r="D1005" s="15"/>
      <c r="F1005" s="17"/>
    </row>
    <row r="1006" spans="3:27" x14ac:dyDescent="0.4">
      <c r="C1006" s="17"/>
      <c r="D1006" s="15"/>
      <c r="F1006" s="17"/>
    </row>
    <row r="1007" spans="3:27" x14ac:dyDescent="0.4">
      <c r="C1007" s="17"/>
      <c r="D1007" s="15"/>
      <c r="F1007" s="17"/>
    </row>
    <row r="1008" spans="3:27" x14ac:dyDescent="0.4">
      <c r="C1008" s="17"/>
      <c r="D1008" s="15"/>
      <c r="F1008" s="17"/>
    </row>
    <row r="1009" spans="3:6" x14ac:dyDescent="0.4">
      <c r="C1009" s="17"/>
      <c r="D1009" s="15"/>
      <c r="F1009" s="17"/>
    </row>
    <row r="1010" spans="3:6" x14ac:dyDescent="0.4">
      <c r="C1010" s="17"/>
      <c r="D1010" s="15"/>
      <c r="F1010" s="17"/>
    </row>
    <row r="1011" spans="3:6" x14ac:dyDescent="0.4">
      <c r="C1011" s="17"/>
      <c r="D1011" s="15"/>
      <c r="F1011" s="17"/>
    </row>
    <row r="1012" spans="3:6" x14ac:dyDescent="0.4">
      <c r="C1012" s="17"/>
      <c r="D1012" s="15"/>
      <c r="F1012" s="17"/>
    </row>
    <row r="1013" spans="3:6" x14ac:dyDescent="0.4">
      <c r="C1013" s="17"/>
      <c r="D1013" s="15"/>
      <c r="F1013" s="17"/>
    </row>
    <row r="1014" spans="3:6" x14ac:dyDescent="0.4">
      <c r="C1014" s="17"/>
      <c r="D1014" s="15"/>
      <c r="F1014" s="17"/>
    </row>
    <row r="1015" spans="3:6" x14ac:dyDescent="0.4">
      <c r="C1015" s="17"/>
      <c r="D1015" s="15"/>
      <c r="F1015" s="17"/>
    </row>
    <row r="1016" spans="3:6" x14ac:dyDescent="0.4">
      <c r="C1016" s="17"/>
      <c r="D1016" s="15"/>
      <c r="F1016" s="17"/>
    </row>
    <row r="1017" spans="3:6" x14ac:dyDescent="0.4">
      <c r="C1017" s="17"/>
      <c r="D1017" s="15"/>
      <c r="F1017" s="17"/>
    </row>
    <row r="1018" spans="3:6" x14ac:dyDescent="0.4">
      <c r="C1018" s="17"/>
      <c r="D1018" s="15"/>
      <c r="F1018" s="17"/>
    </row>
    <row r="1019" spans="3:6" x14ac:dyDescent="0.4">
      <c r="C1019" s="17"/>
      <c r="D1019" s="15"/>
      <c r="F1019" s="17"/>
    </row>
    <row r="1020" spans="3:6" x14ac:dyDescent="0.4">
      <c r="C1020" s="17"/>
      <c r="D1020" s="15"/>
      <c r="F1020" s="17"/>
    </row>
    <row r="1021" spans="3:6" x14ac:dyDescent="0.4">
      <c r="C1021" s="17"/>
      <c r="D1021" s="15"/>
      <c r="F1021" s="17"/>
    </row>
    <row r="1022" spans="3:6" x14ac:dyDescent="0.4">
      <c r="C1022" s="17"/>
      <c r="D1022" s="15"/>
      <c r="F1022" s="17"/>
    </row>
    <row r="1023" spans="3:6" x14ac:dyDescent="0.4">
      <c r="C1023" s="17"/>
      <c r="D1023" s="15"/>
      <c r="F1023" s="17"/>
    </row>
    <row r="1024" spans="3:6" x14ac:dyDescent="0.4">
      <c r="C1024" s="17"/>
      <c r="D1024" s="15"/>
      <c r="F1024" s="17"/>
    </row>
    <row r="1025" spans="3:27" x14ac:dyDescent="0.4">
      <c r="C1025" s="17"/>
      <c r="D1025" s="15"/>
      <c r="F1025" s="17"/>
    </row>
    <row r="1026" spans="3:27" x14ac:dyDescent="0.4">
      <c r="C1026" s="137"/>
      <c r="D1026" s="137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</row>
    <row r="1027" spans="3:27" x14ac:dyDescent="0.4"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</row>
    <row r="1028" spans="3:27" x14ac:dyDescent="0.4">
      <c r="C1028" s="271"/>
      <c r="D1028" s="271"/>
      <c r="E1028" s="271"/>
      <c r="F1028" s="271"/>
      <c r="G1028" s="271"/>
      <c r="H1028" s="271"/>
      <c r="I1028" s="271"/>
      <c r="J1028" s="271"/>
      <c r="K1028" s="271"/>
      <c r="L1028" s="271"/>
      <c r="M1028" s="271"/>
      <c r="N1028" s="271"/>
      <c r="O1028" s="271"/>
      <c r="P1028" s="271"/>
      <c r="Q1028" s="271"/>
      <c r="R1028" s="271"/>
      <c r="S1028" s="271"/>
      <c r="T1028" s="271"/>
      <c r="U1028" s="271"/>
      <c r="V1028" s="271"/>
      <c r="W1028" s="271"/>
      <c r="X1028" s="271"/>
      <c r="Y1028" s="271"/>
      <c r="Z1028" s="271"/>
      <c r="AA1028" s="271"/>
    </row>
    <row r="1029" spans="3:27" x14ac:dyDescent="0.4">
      <c r="C1029" s="268"/>
      <c r="D1029" s="270"/>
      <c r="E1029" s="268"/>
      <c r="F1029" s="268"/>
      <c r="G1029" s="268"/>
      <c r="H1029" s="268"/>
      <c r="I1029" s="268"/>
      <c r="J1029" s="271"/>
      <c r="K1029" s="271"/>
      <c r="L1029" s="271"/>
      <c r="M1029" s="271"/>
      <c r="N1029" s="271"/>
      <c r="O1029" s="271"/>
      <c r="P1029" s="271"/>
      <c r="Q1029" s="271"/>
      <c r="R1029" s="271"/>
      <c r="S1029" s="271"/>
      <c r="T1029" s="271"/>
      <c r="U1029" s="271"/>
      <c r="V1029" s="271"/>
      <c r="W1029" s="271"/>
      <c r="X1029" s="271"/>
      <c r="Y1029" s="268"/>
      <c r="Z1029" s="268"/>
      <c r="AA1029" s="268"/>
    </row>
    <row r="1030" spans="3:27" x14ac:dyDescent="0.4">
      <c r="C1030" s="268"/>
      <c r="D1030" s="270"/>
      <c r="E1030" s="268"/>
      <c r="F1030" s="268"/>
      <c r="G1030" s="268"/>
      <c r="H1030" s="268"/>
      <c r="I1030" s="268"/>
      <c r="J1030" s="268"/>
      <c r="K1030" s="268"/>
      <c r="L1030" s="268"/>
      <c r="M1030" s="268"/>
      <c r="N1030" s="268"/>
      <c r="O1030" s="268"/>
      <c r="P1030" s="268"/>
      <c r="Q1030" s="268"/>
      <c r="R1030" s="268"/>
      <c r="S1030" s="268"/>
      <c r="T1030" s="268"/>
      <c r="U1030" s="268"/>
      <c r="V1030" s="268"/>
      <c r="W1030" s="268"/>
      <c r="X1030" s="268"/>
      <c r="Y1030" s="268"/>
      <c r="Z1030" s="268"/>
      <c r="AA1030" s="268"/>
    </row>
    <row r="1031" spans="3:27" x14ac:dyDescent="0.4">
      <c r="C1031" s="268"/>
      <c r="D1031" s="270"/>
      <c r="E1031" s="268"/>
      <c r="F1031" s="268"/>
      <c r="G1031" s="139"/>
      <c r="H1031" s="139"/>
      <c r="I1031" s="139"/>
      <c r="J1031" s="139"/>
      <c r="K1031" s="139"/>
      <c r="L1031" s="139"/>
      <c r="M1031" s="139"/>
      <c r="N1031" s="139"/>
      <c r="O1031" s="139"/>
      <c r="P1031" s="139"/>
      <c r="Q1031" s="139"/>
      <c r="R1031" s="139"/>
      <c r="S1031" s="139"/>
      <c r="T1031" s="139"/>
      <c r="U1031" s="139"/>
      <c r="V1031" s="139"/>
      <c r="W1031" s="139"/>
      <c r="X1031" s="139"/>
      <c r="Y1031" s="139"/>
      <c r="Z1031" s="139"/>
      <c r="AA1031" s="139"/>
    </row>
    <row r="1032" spans="3:27" x14ac:dyDescent="0.4">
      <c r="C1032" s="17"/>
      <c r="D1032" s="15"/>
      <c r="F1032" s="17"/>
    </row>
    <row r="1033" spans="3:27" x14ac:dyDescent="0.4">
      <c r="C1033" s="17"/>
      <c r="D1033" s="15"/>
      <c r="F1033" s="17"/>
    </row>
    <row r="1034" spans="3:27" x14ac:dyDescent="0.4">
      <c r="C1034" s="17"/>
      <c r="D1034" s="15"/>
      <c r="F1034" s="17"/>
    </row>
    <row r="1035" spans="3:27" x14ac:dyDescent="0.4">
      <c r="C1035" s="17"/>
      <c r="D1035" s="15"/>
      <c r="F1035" s="17"/>
    </row>
    <row r="1036" spans="3:27" x14ac:dyDescent="0.4">
      <c r="C1036" s="17"/>
      <c r="D1036" s="15"/>
      <c r="F1036" s="17"/>
    </row>
    <row r="1037" spans="3:27" x14ac:dyDescent="0.4">
      <c r="C1037" s="17"/>
      <c r="D1037" s="15"/>
      <c r="F1037" s="17"/>
    </row>
    <row r="1038" spans="3:27" x14ac:dyDescent="0.4">
      <c r="C1038" s="17"/>
      <c r="D1038" s="15"/>
      <c r="F1038" s="17"/>
    </row>
    <row r="1039" spans="3:27" x14ac:dyDescent="0.4">
      <c r="C1039" s="17"/>
      <c r="D1039" s="15"/>
      <c r="F1039" s="17"/>
    </row>
    <row r="1040" spans="3:27" x14ac:dyDescent="0.4">
      <c r="C1040" s="17"/>
      <c r="D1040" s="15"/>
      <c r="F1040" s="17"/>
    </row>
    <row r="1041" spans="3:27" x14ac:dyDescent="0.4">
      <c r="C1041" s="54"/>
      <c r="D1041" s="46"/>
      <c r="E1041" s="47"/>
      <c r="F1041" s="54"/>
      <c r="G1041" s="142"/>
      <c r="H1041" s="142"/>
      <c r="I1041" s="142"/>
      <c r="J1041" s="142"/>
      <c r="K1041" s="142"/>
      <c r="L1041" s="142"/>
      <c r="M1041" s="142"/>
      <c r="N1041" s="142"/>
      <c r="O1041" s="142"/>
      <c r="P1041" s="142"/>
      <c r="Q1041" s="142"/>
      <c r="R1041" s="142"/>
      <c r="S1041" s="142"/>
      <c r="T1041" s="142"/>
      <c r="U1041" s="142"/>
      <c r="V1041" s="142"/>
      <c r="W1041" s="142"/>
      <c r="X1041" s="142"/>
      <c r="Y1041" s="142"/>
      <c r="Z1041" s="142"/>
      <c r="AA1041" s="142"/>
    </row>
    <row r="1042" spans="3:27" x14ac:dyDescent="0.4">
      <c r="C1042" s="54"/>
      <c r="D1042" s="46"/>
      <c r="E1042" s="47"/>
      <c r="F1042" s="54"/>
      <c r="G1042" s="142"/>
      <c r="H1042" s="142"/>
      <c r="I1042" s="142"/>
      <c r="J1042" s="142"/>
      <c r="K1042" s="142"/>
      <c r="L1042" s="142"/>
      <c r="M1042" s="142"/>
      <c r="N1042" s="142"/>
      <c r="O1042" s="142"/>
      <c r="P1042" s="142"/>
      <c r="Q1042" s="142"/>
      <c r="R1042" s="142"/>
      <c r="S1042" s="142"/>
      <c r="T1042" s="142"/>
      <c r="U1042" s="142"/>
      <c r="V1042" s="142"/>
      <c r="W1042" s="142"/>
      <c r="X1042" s="142"/>
      <c r="Y1042" s="142"/>
      <c r="Z1042" s="142"/>
      <c r="AA1042" s="142"/>
    </row>
    <row r="1043" spans="3:27" x14ac:dyDescent="0.4">
      <c r="C1043" s="54"/>
      <c r="D1043" s="46"/>
      <c r="E1043" s="47"/>
      <c r="F1043" s="54"/>
      <c r="G1043" s="142"/>
      <c r="H1043" s="142"/>
      <c r="I1043" s="142"/>
      <c r="J1043" s="142"/>
      <c r="K1043" s="142"/>
      <c r="L1043" s="142"/>
      <c r="M1043" s="142"/>
      <c r="N1043" s="142"/>
      <c r="O1043" s="142"/>
      <c r="P1043" s="142"/>
      <c r="Q1043" s="142"/>
      <c r="R1043" s="142"/>
      <c r="S1043" s="142"/>
      <c r="T1043" s="142"/>
      <c r="U1043" s="142"/>
      <c r="V1043" s="142"/>
      <c r="W1043" s="142"/>
      <c r="X1043" s="142"/>
      <c r="Y1043" s="142"/>
      <c r="Z1043" s="142"/>
      <c r="AA1043" s="142"/>
    </row>
    <row r="1044" spans="3:27" x14ac:dyDescent="0.4">
      <c r="C1044" s="54"/>
      <c r="D1044" s="46"/>
      <c r="E1044" s="47"/>
      <c r="F1044" s="54"/>
      <c r="G1044" s="142"/>
      <c r="H1044" s="142"/>
      <c r="I1044" s="142"/>
      <c r="J1044" s="142"/>
      <c r="K1044" s="142"/>
      <c r="L1044" s="142"/>
      <c r="M1044" s="142"/>
      <c r="N1044" s="142"/>
      <c r="O1044" s="142"/>
      <c r="P1044" s="142"/>
      <c r="Q1044" s="142"/>
      <c r="R1044" s="142"/>
      <c r="S1044" s="142"/>
      <c r="T1044" s="142"/>
      <c r="U1044" s="142"/>
      <c r="V1044" s="142"/>
      <c r="W1044" s="142"/>
      <c r="X1044" s="142"/>
      <c r="Y1044" s="142"/>
      <c r="Z1044" s="142"/>
      <c r="AA1044" s="142"/>
    </row>
    <row r="1069" spans="3:27" x14ac:dyDescent="0.4">
      <c r="C1069" s="17"/>
      <c r="F1069" s="17"/>
    </row>
    <row r="1070" spans="3:27" x14ac:dyDescent="0.4">
      <c r="C1070" s="137"/>
      <c r="D1070" s="137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</row>
    <row r="1071" spans="3:27" x14ac:dyDescent="0.4"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</row>
    <row r="1072" spans="3:27" x14ac:dyDescent="0.4">
      <c r="C1072" s="17"/>
      <c r="D1072" s="15"/>
      <c r="F1072" s="17"/>
    </row>
    <row r="1073" spans="3:6" x14ac:dyDescent="0.4">
      <c r="C1073" s="17"/>
      <c r="D1073" s="15"/>
      <c r="F1073" s="17"/>
    </row>
    <row r="1074" spans="3:6" x14ac:dyDescent="0.4">
      <c r="C1074" s="17"/>
      <c r="D1074" s="15"/>
      <c r="F1074" s="17"/>
    </row>
    <row r="1075" spans="3:6" x14ac:dyDescent="0.4">
      <c r="C1075" s="17"/>
      <c r="D1075" s="15"/>
      <c r="F1075" s="17"/>
    </row>
    <row r="1076" spans="3:6" x14ac:dyDescent="0.4">
      <c r="C1076" s="17"/>
      <c r="D1076" s="15"/>
      <c r="F1076" s="17"/>
    </row>
    <row r="1077" spans="3:6" x14ac:dyDescent="0.4">
      <c r="C1077" s="17"/>
      <c r="D1077" s="15"/>
      <c r="F1077" s="17"/>
    </row>
    <row r="1078" spans="3:6" x14ac:dyDescent="0.4">
      <c r="C1078" s="17"/>
      <c r="D1078" s="15"/>
      <c r="F1078" s="17"/>
    </row>
    <row r="1079" spans="3:6" x14ac:dyDescent="0.4">
      <c r="C1079" s="17"/>
      <c r="D1079" s="15"/>
      <c r="F1079" s="17"/>
    </row>
    <row r="1080" spans="3:6" x14ac:dyDescent="0.4">
      <c r="C1080" s="17"/>
      <c r="D1080" s="15"/>
      <c r="F1080" s="17"/>
    </row>
    <row r="1081" spans="3:6" x14ac:dyDescent="0.4">
      <c r="C1081" s="17"/>
      <c r="D1081" s="15"/>
      <c r="F1081" s="17"/>
    </row>
    <row r="1082" spans="3:6" x14ac:dyDescent="0.4">
      <c r="C1082" s="17"/>
      <c r="D1082" s="15"/>
      <c r="F1082" s="17"/>
    </row>
    <row r="1083" spans="3:6" x14ac:dyDescent="0.4">
      <c r="C1083" s="17"/>
      <c r="D1083" s="15"/>
      <c r="F1083" s="17"/>
    </row>
    <row r="1084" spans="3:6" x14ac:dyDescent="0.4">
      <c r="C1084" s="17"/>
      <c r="D1084" s="15"/>
      <c r="F1084" s="17"/>
    </row>
    <row r="1085" spans="3:6" x14ac:dyDescent="0.4">
      <c r="C1085" s="17"/>
      <c r="D1085" s="15"/>
      <c r="F1085" s="17"/>
    </row>
    <row r="1086" spans="3:6" x14ac:dyDescent="0.4">
      <c r="C1086" s="17"/>
      <c r="D1086" s="15"/>
      <c r="F1086" s="17"/>
    </row>
    <row r="1087" spans="3:6" x14ac:dyDescent="0.4">
      <c r="C1087" s="17"/>
      <c r="D1087" s="15"/>
      <c r="F1087" s="17"/>
    </row>
    <row r="1088" spans="3:6" x14ac:dyDescent="0.4">
      <c r="C1088" s="17"/>
      <c r="D1088" s="15"/>
      <c r="F1088" s="17"/>
    </row>
    <row r="1089" spans="3:6" x14ac:dyDescent="0.4">
      <c r="C1089" s="17"/>
      <c r="D1089" s="15"/>
      <c r="F1089" s="17"/>
    </row>
    <row r="1090" spans="3:6" x14ac:dyDescent="0.4">
      <c r="C1090" s="17"/>
      <c r="D1090" s="15"/>
      <c r="F1090" s="17"/>
    </row>
    <row r="1091" spans="3:6" x14ac:dyDescent="0.4">
      <c r="C1091" s="17"/>
      <c r="D1091" s="15"/>
      <c r="F1091" s="17"/>
    </row>
    <row r="1092" spans="3:6" x14ac:dyDescent="0.4">
      <c r="C1092" s="17"/>
      <c r="D1092" s="15"/>
      <c r="F1092" s="17"/>
    </row>
    <row r="1093" spans="3:6" x14ac:dyDescent="0.4">
      <c r="C1093" s="17"/>
      <c r="D1093" s="15"/>
      <c r="F1093" s="17"/>
    </row>
    <row r="1094" spans="3:6" x14ac:dyDescent="0.4">
      <c r="C1094" s="17"/>
      <c r="D1094" s="15"/>
      <c r="F1094" s="17"/>
    </row>
    <row r="1095" spans="3:6" x14ac:dyDescent="0.4">
      <c r="C1095" s="17"/>
      <c r="D1095" s="15"/>
      <c r="F1095" s="17"/>
    </row>
    <row r="1096" spans="3:6" x14ac:dyDescent="0.4">
      <c r="C1096" s="17"/>
      <c r="D1096" s="15"/>
      <c r="F1096" s="17"/>
    </row>
    <row r="1097" spans="3:6" x14ac:dyDescent="0.4">
      <c r="C1097" s="17"/>
      <c r="D1097" s="15"/>
      <c r="F1097" s="17"/>
    </row>
    <row r="1098" spans="3:6" x14ac:dyDescent="0.4">
      <c r="C1098" s="17"/>
      <c r="D1098" s="15"/>
      <c r="F1098" s="17"/>
    </row>
    <row r="1099" spans="3:6" x14ac:dyDescent="0.4">
      <c r="C1099" s="17"/>
      <c r="D1099" s="15"/>
      <c r="F1099" s="17"/>
    </row>
    <row r="1100" spans="3:6" x14ac:dyDescent="0.4">
      <c r="C1100" s="17"/>
      <c r="D1100" s="15"/>
      <c r="F1100" s="17"/>
    </row>
    <row r="1101" spans="3:6" x14ac:dyDescent="0.4">
      <c r="C1101" s="17"/>
      <c r="D1101" s="15"/>
      <c r="F1101" s="17"/>
    </row>
    <row r="1102" spans="3:6" x14ac:dyDescent="0.4">
      <c r="C1102" s="17"/>
      <c r="D1102" s="15"/>
      <c r="F1102" s="17"/>
    </row>
    <row r="1103" spans="3:6" x14ac:dyDescent="0.4">
      <c r="C1103" s="17"/>
      <c r="D1103" s="15"/>
      <c r="F1103" s="17"/>
    </row>
    <row r="1104" spans="3:6" x14ac:dyDescent="0.4">
      <c r="C1104" s="17"/>
      <c r="D1104" s="15"/>
      <c r="F1104" s="17"/>
    </row>
    <row r="1105" spans="3:27" x14ac:dyDescent="0.4">
      <c r="C1105" s="17"/>
      <c r="D1105" s="15"/>
      <c r="F1105" s="17"/>
    </row>
    <row r="1106" spans="3:27" x14ac:dyDescent="0.4">
      <c r="C1106" s="137"/>
      <c r="D1106" s="137"/>
      <c r="E1106" s="137"/>
      <c r="F1106" s="137"/>
      <c r="G1106" s="137"/>
      <c r="H1106" s="137"/>
      <c r="I1106" s="137"/>
      <c r="J1106" s="137"/>
      <c r="K1106" s="137"/>
      <c r="L1106" s="137"/>
      <c r="M1106" s="137"/>
      <c r="N1106" s="137"/>
      <c r="O1106" s="137"/>
      <c r="P1106" s="137"/>
      <c r="Q1106" s="137"/>
      <c r="R1106" s="137"/>
      <c r="S1106" s="137"/>
      <c r="T1106" s="137"/>
      <c r="U1106" s="137"/>
      <c r="V1106" s="137"/>
      <c r="W1106" s="137"/>
      <c r="X1106" s="137"/>
      <c r="Y1106" s="137"/>
      <c r="Z1106" s="137"/>
      <c r="AA1106" s="137"/>
    </row>
    <row r="1107" spans="3:27" x14ac:dyDescent="0.4"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</row>
    <row r="1108" spans="3:27" x14ac:dyDescent="0.4">
      <c r="C1108" s="271"/>
      <c r="D1108" s="271"/>
      <c r="E1108" s="271"/>
      <c r="F1108" s="271"/>
      <c r="G1108" s="271"/>
      <c r="H1108" s="271"/>
      <c r="I1108" s="271"/>
      <c r="J1108" s="271"/>
      <c r="K1108" s="271"/>
      <c r="L1108" s="271"/>
      <c r="M1108" s="271"/>
      <c r="N1108" s="271"/>
      <c r="O1108" s="271"/>
      <c r="P1108" s="271"/>
      <c r="Q1108" s="271"/>
      <c r="R1108" s="271"/>
      <c r="S1108" s="271"/>
      <c r="T1108" s="271"/>
      <c r="U1108" s="271"/>
      <c r="V1108" s="271"/>
      <c r="W1108" s="271"/>
      <c r="X1108" s="271"/>
      <c r="Y1108" s="271"/>
      <c r="Z1108" s="271"/>
      <c r="AA1108" s="271"/>
    </row>
    <row r="1109" spans="3:27" x14ac:dyDescent="0.4">
      <c r="C1109" s="268"/>
      <c r="D1109" s="270"/>
      <c r="E1109" s="268"/>
      <c r="F1109" s="268"/>
      <c r="G1109" s="268"/>
      <c r="H1109" s="268"/>
      <c r="I1109" s="268"/>
      <c r="J1109" s="271"/>
      <c r="K1109" s="271"/>
      <c r="L1109" s="271"/>
      <c r="M1109" s="271"/>
      <c r="N1109" s="271"/>
      <c r="O1109" s="271"/>
      <c r="P1109" s="271"/>
      <c r="Q1109" s="271"/>
      <c r="R1109" s="271"/>
      <c r="S1109" s="271"/>
      <c r="T1109" s="271"/>
      <c r="U1109" s="271"/>
      <c r="V1109" s="271"/>
      <c r="W1109" s="271"/>
      <c r="X1109" s="271"/>
      <c r="Y1109" s="268"/>
      <c r="Z1109" s="268"/>
      <c r="AA1109" s="268"/>
    </row>
    <row r="1110" spans="3:27" x14ac:dyDescent="0.4">
      <c r="C1110" s="268"/>
      <c r="D1110" s="270"/>
      <c r="E1110" s="268"/>
      <c r="F1110" s="268"/>
      <c r="G1110" s="268"/>
      <c r="H1110" s="268"/>
      <c r="I1110" s="268"/>
      <c r="J1110" s="268"/>
      <c r="K1110" s="268"/>
      <c r="L1110" s="268"/>
      <c r="M1110" s="268"/>
      <c r="N1110" s="268"/>
      <c r="O1110" s="268"/>
      <c r="P1110" s="268"/>
      <c r="Q1110" s="268"/>
      <c r="R1110" s="268"/>
      <c r="S1110" s="268"/>
      <c r="T1110" s="268"/>
      <c r="U1110" s="268"/>
      <c r="V1110" s="268"/>
      <c r="W1110" s="268"/>
      <c r="X1110" s="268"/>
      <c r="Y1110" s="268"/>
      <c r="Z1110" s="268"/>
      <c r="AA1110" s="268"/>
    </row>
    <row r="1111" spans="3:27" x14ac:dyDescent="0.4">
      <c r="C1111" s="268"/>
      <c r="D1111" s="270"/>
      <c r="E1111" s="268"/>
      <c r="F1111" s="268"/>
      <c r="G1111" s="139"/>
      <c r="H1111" s="139"/>
      <c r="I1111" s="139"/>
      <c r="J1111" s="139"/>
      <c r="K1111" s="139"/>
      <c r="L1111" s="139"/>
      <c r="M1111" s="139"/>
      <c r="N1111" s="139"/>
      <c r="O1111" s="139"/>
      <c r="P1111" s="139"/>
      <c r="Q1111" s="139"/>
      <c r="R1111" s="139"/>
      <c r="S1111" s="139"/>
      <c r="T1111" s="139"/>
      <c r="U1111" s="139"/>
      <c r="V1111" s="139"/>
      <c r="W1111" s="139"/>
      <c r="X1111" s="139"/>
      <c r="Y1111" s="139"/>
      <c r="Z1111" s="139"/>
      <c r="AA1111" s="139"/>
    </row>
    <row r="1112" spans="3:27" x14ac:dyDescent="0.4">
      <c r="C1112" s="17"/>
      <c r="D1112" s="15"/>
      <c r="F1112" s="17"/>
    </row>
    <row r="1113" spans="3:27" x14ac:dyDescent="0.4">
      <c r="C1113" s="17"/>
      <c r="D1113" s="15"/>
      <c r="F1113" s="17"/>
    </row>
    <row r="1114" spans="3:27" x14ac:dyDescent="0.4">
      <c r="C1114" s="17"/>
      <c r="D1114" s="15"/>
      <c r="F1114" s="17"/>
    </row>
    <row r="1115" spans="3:27" x14ac:dyDescent="0.4">
      <c r="C1115" s="17"/>
      <c r="D1115" s="15"/>
      <c r="F1115" s="17"/>
    </row>
    <row r="1116" spans="3:27" x14ac:dyDescent="0.4">
      <c r="C1116" s="17"/>
      <c r="D1116" s="15"/>
      <c r="F1116" s="17"/>
    </row>
    <row r="1117" spans="3:27" x14ac:dyDescent="0.4">
      <c r="C1117" s="17"/>
      <c r="D1117" s="15"/>
      <c r="F1117" s="17"/>
    </row>
    <row r="1118" spans="3:27" x14ac:dyDescent="0.4">
      <c r="C1118" s="17"/>
      <c r="D1118" s="15"/>
      <c r="F1118" s="17"/>
    </row>
    <row r="1119" spans="3:27" x14ac:dyDescent="0.4">
      <c r="C1119" s="17"/>
      <c r="D1119" s="15"/>
      <c r="F1119" s="17"/>
    </row>
    <row r="1120" spans="3:27" x14ac:dyDescent="0.4">
      <c r="C1120" s="17"/>
      <c r="D1120" s="15"/>
      <c r="F1120" s="17"/>
    </row>
    <row r="1121" spans="3:6" x14ac:dyDescent="0.4">
      <c r="C1121" s="17"/>
      <c r="D1121" s="15"/>
      <c r="F1121" s="17"/>
    </row>
    <row r="1122" spans="3:6" x14ac:dyDescent="0.4">
      <c r="C1122" s="17"/>
      <c r="D1122" s="15"/>
      <c r="F1122" s="17"/>
    </row>
    <row r="1123" spans="3:6" x14ac:dyDescent="0.4">
      <c r="C1123" s="17"/>
      <c r="D1123" s="15"/>
      <c r="F1123" s="17"/>
    </row>
    <row r="1124" spans="3:6" x14ac:dyDescent="0.4">
      <c r="C1124" s="17"/>
      <c r="D1124" s="15"/>
      <c r="F1124" s="17"/>
    </row>
    <row r="1125" spans="3:6" x14ac:dyDescent="0.4">
      <c r="C1125" s="17"/>
      <c r="D1125" s="15"/>
      <c r="F1125" s="17"/>
    </row>
    <row r="1126" spans="3:6" x14ac:dyDescent="0.4">
      <c r="C1126" s="17"/>
      <c r="D1126" s="15"/>
      <c r="F1126" s="17"/>
    </row>
    <row r="1127" spans="3:6" x14ac:dyDescent="0.4">
      <c r="C1127" s="17"/>
      <c r="D1127" s="15"/>
      <c r="F1127" s="17"/>
    </row>
    <row r="1128" spans="3:6" x14ac:dyDescent="0.4">
      <c r="C1128" s="17"/>
      <c r="D1128" s="15"/>
      <c r="F1128" s="17"/>
    </row>
    <row r="1129" spans="3:6" x14ac:dyDescent="0.4">
      <c r="C1129" s="17"/>
      <c r="D1129" s="15"/>
      <c r="F1129" s="17"/>
    </row>
    <row r="1161" spans="3:27" x14ac:dyDescent="0.4">
      <c r="C1161" s="17"/>
      <c r="D1161" s="15"/>
      <c r="F1161" s="17"/>
      <c r="AA1161" s="137"/>
    </row>
    <row r="1162" spans="3:27" x14ac:dyDescent="0.4">
      <c r="C1162" s="17"/>
      <c r="D1162" s="15"/>
      <c r="F1162" s="17"/>
    </row>
    <row r="1163" spans="3:27" x14ac:dyDescent="0.4">
      <c r="C1163" s="137"/>
      <c r="D1163" s="137"/>
      <c r="E1163" s="137"/>
      <c r="F1163" s="137"/>
      <c r="G1163" s="137"/>
      <c r="H1163" s="137"/>
      <c r="I1163" s="137"/>
      <c r="J1163" s="137"/>
      <c r="K1163" s="137"/>
      <c r="L1163" s="137"/>
      <c r="M1163" s="137"/>
      <c r="N1163" s="137"/>
      <c r="O1163" s="137"/>
      <c r="P1163" s="137"/>
      <c r="Q1163" s="137"/>
      <c r="R1163" s="137"/>
      <c r="S1163" s="137"/>
      <c r="T1163" s="137"/>
      <c r="U1163" s="137"/>
      <c r="V1163" s="137"/>
      <c r="W1163" s="137"/>
      <c r="X1163" s="137"/>
      <c r="Y1163" s="137"/>
      <c r="Z1163" s="137"/>
      <c r="AA1163" s="137"/>
    </row>
    <row r="1164" spans="3:27" x14ac:dyDescent="0.4"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</row>
    <row r="1165" spans="3:27" x14ac:dyDescent="0.4">
      <c r="C1165" s="17"/>
      <c r="D1165" s="15"/>
      <c r="F1165" s="17"/>
    </row>
    <row r="1166" spans="3:27" x14ac:dyDescent="0.4">
      <c r="C1166" s="17"/>
      <c r="D1166" s="15"/>
      <c r="F1166" s="17"/>
    </row>
    <row r="1167" spans="3:27" x14ac:dyDescent="0.4">
      <c r="C1167" s="17"/>
      <c r="D1167" s="15"/>
      <c r="F1167" s="17"/>
    </row>
    <row r="1168" spans="3:27" x14ac:dyDescent="0.4">
      <c r="C1168" s="17"/>
      <c r="D1168" s="15"/>
      <c r="F1168" s="17"/>
    </row>
    <row r="1169" spans="3:6" x14ac:dyDescent="0.4">
      <c r="C1169" s="17"/>
      <c r="D1169" s="15"/>
      <c r="F1169" s="17"/>
    </row>
    <row r="1170" spans="3:6" x14ac:dyDescent="0.4">
      <c r="C1170" s="17"/>
      <c r="D1170" s="15"/>
      <c r="F1170" s="17"/>
    </row>
    <row r="1171" spans="3:6" x14ac:dyDescent="0.4">
      <c r="C1171" s="17"/>
      <c r="D1171" s="15"/>
      <c r="F1171" s="17"/>
    </row>
    <row r="1172" spans="3:6" x14ac:dyDescent="0.4">
      <c r="C1172" s="17"/>
      <c r="D1172" s="15"/>
      <c r="F1172" s="17"/>
    </row>
    <row r="1173" spans="3:6" x14ac:dyDescent="0.4">
      <c r="C1173" s="17"/>
      <c r="D1173" s="15"/>
      <c r="F1173" s="17"/>
    </row>
    <row r="1174" spans="3:6" x14ac:dyDescent="0.4">
      <c r="C1174" s="17"/>
      <c r="D1174" s="15"/>
      <c r="F1174" s="17"/>
    </row>
    <row r="1175" spans="3:6" x14ac:dyDescent="0.4">
      <c r="C1175" s="17"/>
      <c r="D1175" s="15"/>
      <c r="F1175" s="17"/>
    </row>
    <row r="1176" spans="3:6" x14ac:dyDescent="0.4">
      <c r="C1176" s="17"/>
      <c r="D1176" s="15"/>
      <c r="F1176" s="17"/>
    </row>
    <row r="1177" spans="3:6" x14ac:dyDescent="0.4">
      <c r="C1177" s="17"/>
      <c r="D1177" s="15"/>
      <c r="F1177" s="17"/>
    </row>
    <row r="1178" spans="3:6" x14ac:dyDescent="0.4">
      <c r="C1178" s="17"/>
      <c r="D1178" s="15"/>
      <c r="F1178" s="17"/>
    </row>
    <row r="1179" spans="3:6" x14ac:dyDescent="0.4">
      <c r="C1179" s="17"/>
      <c r="D1179" s="15"/>
      <c r="F1179" s="17"/>
    </row>
    <row r="1180" spans="3:6" x14ac:dyDescent="0.4">
      <c r="C1180" s="17"/>
      <c r="D1180" s="15"/>
      <c r="F1180" s="17"/>
    </row>
    <row r="1181" spans="3:6" x14ac:dyDescent="0.4">
      <c r="C1181" s="17"/>
      <c r="D1181" s="15"/>
      <c r="F1181" s="17"/>
    </row>
    <row r="1182" spans="3:6" x14ac:dyDescent="0.4">
      <c r="C1182" s="17"/>
      <c r="D1182" s="15"/>
      <c r="F1182" s="17"/>
    </row>
    <row r="1183" spans="3:6" x14ac:dyDescent="0.4">
      <c r="C1183" s="17"/>
      <c r="D1183" s="15"/>
      <c r="F1183" s="17"/>
    </row>
    <row r="1184" spans="3:6" x14ac:dyDescent="0.4">
      <c r="C1184" s="17"/>
      <c r="D1184" s="15"/>
      <c r="F1184" s="17"/>
    </row>
    <row r="1185" spans="3:27" x14ac:dyDescent="0.4">
      <c r="C1185" s="17"/>
      <c r="D1185" s="15"/>
      <c r="F1185" s="17"/>
    </row>
    <row r="1186" spans="3:27" x14ac:dyDescent="0.4">
      <c r="C1186" s="17"/>
      <c r="D1186" s="15"/>
      <c r="F1186" s="17"/>
    </row>
    <row r="1187" spans="3:27" x14ac:dyDescent="0.4">
      <c r="C1187" s="17"/>
      <c r="D1187" s="15"/>
      <c r="F1187" s="17"/>
    </row>
    <row r="1188" spans="3:27" x14ac:dyDescent="0.4">
      <c r="C1188" s="17"/>
      <c r="D1188" s="15"/>
      <c r="F1188" s="17"/>
    </row>
    <row r="1189" spans="3:27" x14ac:dyDescent="0.4">
      <c r="C1189" s="17"/>
      <c r="D1189" s="15"/>
      <c r="F1189" s="17"/>
    </row>
    <row r="1190" spans="3:27" x14ac:dyDescent="0.4">
      <c r="C1190" s="17"/>
      <c r="D1190" s="15"/>
      <c r="F1190" s="17"/>
    </row>
    <row r="1191" spans="3:27" x14ac:dyDescent="0.4">
      <c r="C1191" s="17"/>
      <c r="D1191" s="15"/>
      <c r="F1191" s="17"/>
    </row>
    <row r="1192" spans="3:27" x14ac:dyDescent="0.4">
      <c r="C1192" s="17"/>
      <c r="D1192" s="15"/>
      <c r="F1192" s="17"/>
    </row>
    <row r="1193" spans="3:27" x14ac:dyDescent="0.4">
      <c r="C1193" s="17"/>
      <c r="D1193" s="15"/>
      <c r="F1193" s="17"/>
    </row>
    <row r="1194" spans="3:27" x14ac:dyDescent="0.4">
      <c r="C1194" s="17"/>
      <c r="D1194" s="15"/>
      <c r="F1194" s="17"/>
    </row>
    <row r="1195" spans="3:27" x14ac:dyDescent="0.4">
      <c r="C1195" s="17"/>
      <c r="D1195" s="15"/>
      <c r="F1195" s="17"/>
    </row>
    <row r="1196" spans="3:27" x14ac:dyDescent="0.4">
      <c r="C1196" s="17"/>
      <c r="D1196" s="15"/>
      <c r="F1196" s="17"/>
    </row>
    <row r="1197" spans="3:27" x14ac:dyDescent="0.4">
      <c r="C1197" s="17"/>
      <c r="D1197" s="15"/>
      <c r="F1197" s="17"/>
    </row>
    <row r="1198" spans="3:27" x14ac:dyDescent="0.4">
      <c r="C1198" s="17"/>
      <c r="D1198" s="15"/>
      <c r="F1198" s="17"/>
    </row>
    <row r="1199" spans="3:27" x14ac:dyDescent="0.4">
      <c r="C1199" s="17"/>
      <c r="D1199" s="15"/>
      <c r="F1199" s="17"/>
    </row>
    <row r="1200" spans="3:27" x14ac:dyDescent="0.4">
      <c r="C1200" s="142"/>
      <c r="D1200" s="46"/>
      <c r="E1200" s="47"/>
      <c r="F1200" s="54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</row>
    <row r="1201" spans="3:27" x14ac:dyDescent="0.4">
      <c r="C1201" s="137"/>
      <c r="D1201" s="137"/>
      <c r="E1201" s="137"/>
      <c r="F1201" s="137"/>
      <c r="G1201" s="137"/>
      <c r="H1201" s="137"/>
      <c r="I1201" s="137"/>
      <c r="J1201" s="137"/>
      <c r="K1201" s="137"/>
      <c r="L1201" s="137"/>
      <c r="M1201" s="137"/>
      <c r="N1201" s="137"/>
      <c r="O1201" s="137"/>
      <c r="P1201" s="137"/>
      <c r="Q1201" s="137"/>
      <c r="R1201" s="137"/>
      <c r="S1201" s="137"/>
      <c r="T1201" s="137"/>
      <c r="U1201" s="137"/>
      <c r="V1201" s="137"/>
      <c r="W1201" s="137"/>
      <c r="X1201" s="137"/>
      <c r="Y1201" s="137"/>
      <c r="Z1201" s="137"/>
      <c r="AA1201" s="137"/>
    </row>
    <row r="1202" spans="3:27" x14ac:dyDescent="0.4"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</row>
    <row r="1203" spans="3:27" x14ac:dyDescent="0.4">
      <c r="C1203" s="271"/>
      <c r="D1203" s="271"/>
      <c r="E1203" s="271"/>
      <c r="F1203" s="271"/>
      <c r="G1203" s="271"/>
      <c r="H1203" s="271"/>
      <c r="I1203" s="271"/>
      <c r="J1203" s="271"/>
      <c r="K1203" s="271"/>
      <c r="L1203" s="271"/>
      <c r="M1203" s="271"/>
      <c r="N1203" s="271"/>
      <c r="O1203" s="271"/>
      <c r="P1203" s="271"/>
      <c r="Q1203" s="271"/>
      <c r="R1203" s="271"/>
      <c r="S1203" s="271"/>
      <c r="T1203" s="271"/>
      <c r="U1203" s="271"/>
      <c r="V1203" s="271"/>
      <c r="W1203" s="271"/>
      <c r="X1203" s="271"/>
      <c r="Y1203" s="271"/>
      <c r="Z1203" s="271"/>
      <c r="AA1203" s="271"/>
    </row>
    <row r="1204" spans="3:27" x14ac:dyDescent="0.4">
      <c r="C1204" s="268"/>
      <c r="D1204" s="270"/>
      <c r="E1204" s="268"/>
      <c r="F1204" s="268"/>
      <c r="G1204" s="268"/>
      <c r="H1204" s="268"/>
      <c r="I1204" s="268"/>
      <c r="J1204" s="271"/>
      <c r="K1204" s="271"/>
      <c r="L1204" s="271"/>
      <c r="M1204" s="271"/>
      <c r="N1204" s="271"/>
      <c r="O1204" s="271"/>
      <c r="P1204" s="271"/>
      <c r="Q1204" s="271"/>
      <c r="R1204" s="271"/>
      <c r="S1204" s="271"/>
      <c r="T1204" s="271"/>
      <c r="U1204" s="271"/>
      <c r="V1204" s="271"/>
      <c r="W1204" s="271"/>
      <c r="X1204" s="271"/>
      <c r="Y1204" s="268"/>
      <c r="Z1204" s="268"/>
      <c r="AA1204" s="268"/>
    </row>
    <row r="1205" spans="3:27" x14ac:dyDescent="0.4">
      <c r="C1205" s="268"/>
      <c r="D1205" s="270"/>
      <c r="E1205" s="268"/>
      <c r="F1205" s="268"/>
      <c r="G1205" s="268"/>
      <c r="H1205" s="268"/>
      <c r="I1205" s="268"/>
      <c r="J1205" s="268"/>
      <c r="K1205" s="268"/>
      <c r="L1205" s="268"/>
      <c r="M1205" s="268"/>
      <c r="N1205" s="268"/>
      <c r="O1205" s="268"/>
      <c r="P1205" s="268"/>
      <c r="Q1205" s="268"/>
      <c r="R1205" s="268"/>
      <c r="S1205" s="268"/>
      <c r="T1205" s="268"/>
      <c r="U1205" s="268"/>
      <c r="V1205" s="268"/>
      <c r="W1205" s="268"/>
      <c r="X1205" s="268"/>
      <c r="Y1205" s="268"/>
      <c r="Z1205" s="268"/>
      <c r="AA1205" s="268"/>
    </row>
    <row r="1206" spans="3:27" x14ac:dyDescent="0.4">
      <c r="C1206" s="268"/>
      <c r="D1206" s="270"/>
      <c r="E1206" s="268"/>
      <c r="F1206" s="268"/>
      <c r="G1206" s="139"/>
      <c r="H1206" s="139"/>
      <c r="I1206" s="139"/>
      <c r="J1206" s="139"/>
      <c r="K1206" s="139"/>
      <c r="L1206" s="139"/>
      <c r="M1206" s="139"/>
      <c r="N1206" s="139"/>
      <c r="O1206" s="139"/>
      <c r="P1206" s="139"/>
      <c r="Q1206" s="139"/>
      <c r="R1206" s="139"/>
      <c r="S1206" s="139"/>
      <c r="T1206" s="139"/>
      <c r="U1206" s="139"/>
      <c r="V1206" s="139"/>
      <c r="W1206" s="139"/>
      <c r="X1206" s="139"/>
      <c r="Y1206" s="139"/>
      <c r="Z1206" s="139"/>
      <c r="AA1206" s="139"/>
    </row>
    <row r="1207" spans="3:27" x14ac:dyDescent="0.4">
      <c r="C1207" s="142"/>
      <c r="D1207" s="46"/>
      <c r="E1207" s="47"/>
      <c r="F1207" s="54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</row>
    <row r="1208" spans="3:27" x14ac:dyDescent="0.4">
      <c r="C1208" s="17"/>
      <c r="D1208" s="15"/>
      <c r="F1208" s="17"/>
    </row>
    <row r="1209" spans="3:27" x14ac:dyDescent="0.4">
      <c r="C1209" s="17"/>
      <c r="D1209" s="15"/>
      <c r="F1209" s="17"/>
    </row>
    <row r="1210" spans="3:27" x14ac:dyDescent="0.4">
      <c r="C1210" s="17"/>
      <c r="F1210" s="17"/>
    </row>
    <row r="1211" spans="3:27" x14ac:dyDescent="0.4">
      <c r="C1211" s="17"/>
      <c r="D1211" s="15"/>
      <c r="F1211" s="17"/>
    </row>
    <row r="1212" spans="3:27" x14ac:dyDescent="0.4">
      <c r="C1212" s="17"/>
      <c r="D1212" s="15"/>
      <c r="F1212" s="17"/>
    </row>
    <row r="1213" spans="3:27" x14ac:dyDescent="0.4">
      <c r="C1213" s="17"/>
      <c r="D1213" s="15"/>
      <c r="F1213" s="17"/>
    </row>
    <row r="1214" spans="3:27" x14ac:dyDescent="0.4">
      <c r="C1214" s="17"/>
      <c r="D1214" s="15"/>
      <c r="F1214" s="17"/>
    </row>
    <row r="1215" spans="3:27" x14ac:dyDescent="0.4">
      <c r="C1215" s="17"/>
      <c r="D1215" s="15"/>
      <c r="F1215" s="17"/>
    </row>
    <row r="1216" spans="3:27" x14ac:dyDescent="0.4">
      <c r="C1216" s="17"/>
      <c r="D1216" s="15"/>
      <c r="F1216" s="17"/>
    </row>
    <row r="1217" spans="3:27" x14ac:dyDescent="0.4">
      <c r="C1217" s="17"/>
      <c r="D1217" s="15"/>
      <c r="F1217" s="17"/>
    </row>
    <row r="1218" spans="3:27" x14ac:dyDescent="0.4">
      <c r="C1218" s="17"/>
      <c r="D1218" s="15"/>
      <c r="F1218" s="17"/>
    </row>
    <row r="1219" spans="3:27" x14ac:dyDescent="0.4">
      <c r="C1219" s="17"/>
      <c r="D1219" s="15"/>
      <c r="F1219" s="17"/>
    </row>
    <row r="1220" spans="3:27" x14ac:dyDescent="0.4">
      <c r="C1220" s="17"/>
      <c r="D1220" s="15"/>
      <c r="F1220" s="17"/>
    </row>
    <row r="1221" spans="3:27" x14ac:dyDescent="0.4">
      <c r="C1221" s="17"/>
      <c r="D1221" s="15"/>
      <c r="F1221" s="17"/>
    </row>
    <row r="1222" spans="3:27" x14ac:dyDescent="0.4">
      <c r="C1222" s="17"/>
      <c r="D1222" s="15"/>
      <c r="F1222" s="17"/>
    </row>
    <row r="1223" spans="3:27" x14ac:dyDescent="0.4">
      <c r="C1223" s="17"/>
      <c r="D1223" s="15"/>
      <c r="F1223" s="17"/>
    </row>
    <row r="1224" spans="3:27" x14ac:dyDescent="0.4">
      <c r="C1224" s="17"/>
      <c r="D1224" s="15"/>
      <c r="F1224" s="17"/>
    </row>
    <row r="1225" spans="3:27" x14ac:dyDescent="0.4">
      <c r="C1225" s="17"/>
      <c r="D1225" s="15"/>
      <c r="F1225" s="17"/>
    </row>
    <row r="1226" spans="3:27" x14ac:dyDescent="0.4">
      <c r="C1226" s="17"/>
      <c r="D1226" s="15"/>
      <c r="F1226" s="17"/>
    </row>
    <row r="1227" spans="3:27" x14ac:dyDescent="0.4">
      <c r="C1227" s="17"/>
      <c r="D1227" s="15"/>
      <c r="F1227" s="17"/>
    </row>
    <row r="1228" spans="3:27" x14ac:dyDescent="0.4">
      <c r="C1228" s="17"/>
      <c r="D1228" s="15"/>
      <c r="F1228" s="17"/>
    </row>
    <row r="1229" spans="3:27" x14ac:dyDescent="0.4">
      <c r="C1229" s="17"/>
      <c r="D1229" s="15"/>
      <c r="F1229" s="17"/>
    </row>
    <row r="1230" spans="3:27" x14ac:dyDescent="0.4">
      <c r="C1230" s="142"/>
      <c r="D1230" s="46"/>
      <c r="E1230" s="47"/>
      <c r="F1230" s="54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</row>
    <row r="1231" spans="3:27" x14ac:dyDescent="0.4">
      <c r="C1231" s="142"/>
      <c r="D1231" s="46"/>
      <c r="E1231" s="47"/>
      <c r="F1231" s="54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</row>
    <row r="1286" spans="3:6" x14ac:dyDescent="0.4">
      <c r="C1286" s="142"/>
    </row>
    <row r="1287" spans="3:6" x14ac:dyDescent="0.4">
      <c r="C1287" s="17"/>
      <c r="D1287" s="15"/>
      <c r="F1287" s="17"/>
    </row>
    <row r="1288" spans="3:6" x14ac:dyDescent="0.4">
      <c r="C1288" s="17"/>
      <c r="D1288" s="15"/>
      <c r="F1288" s="17"/>
    </row>
    <row r="1289" spans="3:6" x14ac:dyDescent="0.4">
      <c r="C1289" s="17"/>
      <c r="D1289" s="15"/>
      <c r="F1289" s="17"/>
    </row>
    <row r="1290" spans="3:6" x14ac:dyDescent="0.4">
      <c r="C1290" s="17"/>
      <c r="D1290" s="15"/>
      <c r="F1290" s="17"/>
    </row>
    <row r="1291" spans="3:6" x14ac:dyDescent="0.4">
      <c r="C1291" s="17"/>
      <c r="D1291" s="15"/>
      <c r="F1291" s="17"/>
    </row>
    <row r="1292" spans="3:6" x14ac:dyDescent="0.4">
      <c r="C1292" s="17"/>
      <c r="D1292" s="15"/>
      <c r="F1292" s="17"/>
    </row>
    <row r="1293" spans="3:6" x14ac:dyDescent="0.4">
      <c r="C1293" s="17"/>
      <c r="D1293" s="15"/>
      <c r="F1293" s="17"/>
    </row>
    <row r="1294" spans="3:6" x14ac:dyDescent="0.4">
      <c r="C1294" s="17"/>
      <c r="D1294" s="15"/>
      <c r="F1294" s="17"/>
    </row>
    <row r="1295" spans="3:6" x14ac:dyDescent="0.4">
      <c r="C1295" s="17"/>
      <c r="D1295" s="15"/>
      <c r="F1295" s="17"/>
    </row>
    <row r="1296" spans="3:6" x14ac:dyDescent="0.4">
      <c r="C1296" s="17"/>
      <c r="D1296" s="15"/>
      <c r="F1296" s="17"/>
    </row>
    <row r="1297" spans="3:27" x14ac:dyDescent="0.4">
      <c r="C1297" s="17"/>
      <c r="D1297" s="15"/>
      <c r="F1297" s="17"/>
    </row>
    <row r="1298" spans="3:27" x14ac:dyDescent="0.4">
      <c r="C1298" s="17"/>
      <c r="D1298" s="15"/>
      <c r="F1298" s="17"/>
    </row>
    <row r="1299" spans="3:27" x14ac:dyDescent="0.4">
      <c r="C1299" s="17"/>
      <c r="D1299" s="15"/>
      <c r="F1299" s="17"/>
    </row>
    <row r="1300" spans="3:27" x14ac:dyDescent="0.4">
      <c r="C1300" s="17"/>
      <c r="D1300" s="15"/>
      <c r="F1300" s="17"/>
    </row>
    <row r="1301" spans="3:27" x14ac:dyDescent="0.4">
      <c r="C1301" s="17"/>
      <c r="D1301" s="15"/>
      <c r="F1301" s="17"/>
    </row>
    <row r="1302" spans="3:27" x14ac:dyDescent="0.4">
      <c r="C1302" s="17"/>
      <c r="D1302" s="15"/>
      <c r="F1302" s="17"/>
    </row>
    <row r="1303" spans="3:27" x14ac:dyDescent="0.4">
      <c r="C1303" s="17"/>
      <c r="D1303" s="15"/>
      <c r="F1303" s="17"/>
    </row>
    <row r="1304" spans="3:27" x14ac:dyDescent="0.4">
      <c r="C1304" s="17"/>
      <c r="D1304" s="15"/>
      <c r="F1304" s="17"/>
    </row>
    <row r="1305" spans="3:27" x14ac:dyDescent="0.4">
      <c r="C1305" s="17"/>
      <c r="D1305" s="15"/>
      <c r="F1305" s="17"/>
    </row>
    <row r="1306" spans="3:27" x14ac:dyDescent="0.4">
      <c r="C1306" s="137"/>
      <c r="D1306" s="137"/>
      <c r="E1306" s="137"/>
      <c r="F1306" s="137"/>
      <c r="G1306" s="137"/>
      <c r="H1306" s="137"/>
      <c r="I1306" s="137"/>
      <c r="J1306" s="137"/>
      <c r="K1306" s="137"/>
      <c r="L1306" s="137"/>
      <c r="M1306" s="137"/>
      <c r="N1306" s="137"/>
      <c r="O1306" s="137"/>
      <c r="P1306" s="137"/>
      <c r="Q1306" s="137"/>
      <c r="R1306" s="137"/>
      <c r="S1306" s="137"/>
      <c r="T1306" s="137"/>
      <c r="U1306" s="137"/>
      <c r="V1306" s="137"/>
      <c r="W1306" s="137"/>
      <c r="X1306" s="137"/>
      <c r="Y1306" s="137"/>
      <c r="Z1306" s="137"/>
      <c r="AA1306" s="137"/>
    </row>
    <row r="1307" spans="3:27" x14ac:dyDescent="0.4"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</row>
    <row r="1308" spans="3:27" x14ac:dyDescent="0.4">
      <c r="C1308" s="17"/>
      <c r="D1308" s="15"/>
      <c r="F1308" s="17"/>
    </row>
    <row r="1309" spans="3:27" x14ac:dyDescent="0.4">
      <c r="C1309" s="17"/>
      <c r="D1309" s="15"/>
      <c r="F1309" s="17"/>
    </row>
    <row r="1310" spans="3:27" x14ac:dyDescent="0.4">
      <c r="C1310" s="17"/>
      <c r="D1310" s="15"/>
      <c r="F1310" s="17"/>
    </row>
    <row r="1311" spans="3:27" x14ac:dyDescent="0.4">
      <c r="C1311" s="17"/>
      <c r="D1311" s="15"/>
      <c r="F1311" s="17"/>
    </row>
    <row r="1312" spans="3:27" x14ac:dyDescent="0.4">
      <c r="C1312" s="17"/>
      <c r="D1312" s="15"/>
      <c r="F1312" s="17"/>
    </row>
    <row r="1313" spans="3:6" x14ac:dyDescent="0.4">
      <c r="C1313" s="17"/>
      <c r="D1313" s="15"/>
      <c r="F1313" s="17"/>
    </row>
    <row r="1314" spans="3:6" x14ac:dyDescent="0.4">
      <c r="C1314" s="17"/>
      <c r="D1314" s="15"/>
      <c r="F1314" s="17"/>
    </row>
    <row r="1315" spans="3:6" x14ac:dyDescent="0.4">
      <c r="C1315" s="17"/>
      <c r="D1315" s="15"/>
      <c r="F1315" s="17"/>
    </row>
    <row r="1316" spans="3:6" x14ac:dyDescent="0.4">
      <c r="C1316" s="17"/>
      <c r="D1316" s="15"/>
      <c r="F1316" s="17"/>
    </row>
    <row r="1317" spans="3:6" x14ac:dyDescent="0.4">
      <c r="C1317" s="17"/>
      <c r="D1317" s="15"/>
      <c r="F1317" s="17"/>
    </row>
    <row r="1318" spans="3:6" x14ac:dyDescent="0.4">
      <c r="C1318" s="17"/>
      <c r="D1318" s="15"/>
      <c r="F1318" s="17"/>
    </row>
    <row r="1319" spans="3:6" x14ac:dyDescent="0.4">
      <c r="C1319" s="142"/>
    </row>
    <row r="1320" spans="3:6" x14ac:dyDescent="0.4">
      <c r="C1320" s="17"/>
      <c r="D1320" s="15"/>
      <c r="F1320" s="17"/>
    </row>
    <row r="1321" spans="3:6" x14ac:dyDescent="0.4">
      <c r="C1321" s="17"/>
      <c r="D1321" s="15"/>
      <c r="F1321" s="17"/>
    </row>
    <row r="1322" spans="3:6" x14ac:dyDescent="0.4">
      <c r="C1322" s="17"/>
      <c r="D1322" s="15"/>
      <c r="F1322" s="17"/>
    </row>
    <row r="1323" spans="3:6" x14ac:dyDescent="0.4">
      <c r="C1323" s="17"/>
      <c r="D1323" s="15"/>
      <c r="F1323" s="17"/>
    </row>
    <row r="1324" spans="3:6" x14ac:dyDescent="0.4">
      <c r="C1324" s="17"/>
      <c r="D1324" s="15"/>
      <c r="F1324" s="17"/>
    </row>
    <row r="1325" spans="3:6" x14ac:dyDescent="0.4">
      <c r="C1325" s="17"/>
      <c r="D1325" s="15"/>
      <c r="F1325" s="17"/>
    </row>
    <row r="1326" spans="3:6" x14ac:dyDescent="0.4">
      <c r="C1326" s="17"/>
      <c r="D1326" s="15"/>
      <c r="F1326" s="17"/>
    </row>
    <row r="1327" spans="3:6" x14ac:dyDescent="0.4">
      <c r="C1327" s="17"/>
      <c r="D1327" s="15"/>
      <c r="F1327" s="17"/>
    </row>
    <row r="1328" spans="3:6" x14ac:dyDescent="0.4">
      <c r="C1328" s="17"/>
      <c r="D1328" s="15"/>
      <c r="F1328" s="17"/>
    </row>
    <row r="1329" spans="3:6" x14ac:dyDescent="0.4">
      <c r="C1329" s="17"/>
      <c r="D1329" s="15"/>
      <c r="F1329" s="17"/>
    </row>
    <row r="1330" spans="3:6" x14ac:dyDescent="0.4">
      <c r="C1330" s="17"/>
      <c r="D1330" s="15"/>
      <c r="F1330" s="17"/>
    </row>
    <row r="1331" spans="3:6" x14ac:dyDescent="0.4">
      <c r="C1331" s="17"/>
      <c r="D1331" s="15"/>
      <c r="F1331" s="17"/>
    </row>
    <row r="1332" spans="3:6" x14ac:dyDescent="0.4">
      <c r="C1332" s="17"/>
      <c r="D1332" s="15"/>
      <c r="F1332" s="17"/>
    </row>
    <row r="1333" spans="3:6" x14ac:dyDescent="0.4">
      <c r="C1333" s="17"/>
      <c r="D1333" s="15"/>
      <c r="F1333" s="17"/>
    </row>
    <row r="1334" spans="3:6" x14ac:dyDescent="0.4">
      <c r="C1334" s="17"/>
      <c r="D1334" s="15"/>
      <c r="F1334" s="17"/>
    </row>
    <row r="1335" spans="3:6" x14ac:dyDescent="0.4">
      <c r="C1335" s="17"/>
      <c r="D1335" s="15"/>
      <c r="F1335" s="17"/>
    </row>
    <row r="1336" spans="3:6" x14ac:dyDescent="0.4">
      <c r="C1336" s="17"/>
      <c r="D1336" s="15"/>
      <c r="F1336" s="17"/>
    </row>
    <row r="1337" spans="3:6" x14ac:dyDescent="0.4">
      <c r="C1337" s="17"/>
      <c r="D1337" s="15"/>
      <c r="F1337" s="17"/>
    </row>
    <row r="1338" spans="3:6" x14ac:dyDescent="0.4">
      <c r="C1338" s="17"/>
      <c r="D1338" s="15"/>
      <c r="F1338" s="17"/>
    </row>
    <row r="1339" spans="3:6" x14ac:dyDescent="0.4">
      <c r="C1339" s="17"/>
      <c r="D1339" s="15"/>
      <c r="F1339" s="17"/>
    </row>
    <row r="1340" spans="3:6" x14ac:dyDescent="0.4">
      <c r="C1340" s="17"/>
      <c r="D1340" s="15"/>
      <c r="F1340" s="17"/>
    </row>
    <row r="1341" spans="3:6" x14ac:dyDescent="0.4">
      <c r="C1341" s="17"/>
      <c r="D1341" s="15"/>
      <c r="F1341" s="17"/>
    </row>
    <row r="1342" spans="3:6" x14ac:dyDescent="0.4">
      <c r="C1342" s="17"/>
      <c r="D1342" s="15"/>
      <c r="F1342" s="17"/>
    </row>
    <row r="1343" spans="3:6" x14ac:dyDescent="0.4">
      <c r="C1343" s="17"/>
      <c r="D1343" s="15"/>
      <c r="F1343" s="17"/>
    </row>
    <row r="1344" spans="3:6" x14ac:dyDescent="0.4">
      <c r="C1344" s="17"/>
      <c r="D1344" s="15"/>
      <c r="F1344" s="17"/>
    </row>
    <row r="1345" spans="3:27" x14ac:dyDescent="0.4">
      <c r="C1345" s="17"/>
      <c r="D1345" s="15"/>
      <c r="F1345" s="17"/>
    </row>
    <row r="1358" spans="3:27" x14ac:dyDescent="0.4">
      <c r="C1358" s="142"/>
      <c r="D1358" s="46"/>
      <c r="E1358" s="47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</row>
    <row r="1359" spans="3:27" x14ac:dyDescent="0.4">
      <c r="C1359" s="17"/>
      <c r="D1359" s="15"/>
      <c r="F1359" s="17"/>
      <c r="AA1359" s="137"/>
    </row>
  </sheetData>
  <sortState ref="D701:AA702">
    <sortCondition ref="D701:D702"/>
  </sortState>
  <mergeCells count="622">
    <mergeCell ref="C815:AA815"/>
    <mergeCell ref="C846:AA846"/>
    <mergeCell ref="C874:AA874"/>
    <mergeCell ref="C904:AA904"/>
    <mergeCell ref="C918:AA918"/>
    <mergeCell ref="C787:AA787"/>
    <mergeCell ref="C788:AA788"/>
    <mergeCell ref="C789:C791"/>
    <mergeCell ref="D789:D791"/>
    <mergeCell ref="E789:E791"/>
    <mergeCell ref="F789:F791"/>
    <mergeCell ref="G789:I790"/>
    <mergeCell ref="J789:X789"/>
    <mergeCell ref="Y789:AA790"/>
    <mergeCell ref="J790:K790"/>
    <mergeCell ref="L790:M790"/>
    <mergeCell ref="N790:O790"/>
    <mergeCell ref="P790:Q790"/>
    <mergeCell ref="R790:S790"/>
    <mergeCell ref="T790:U790"/>
    <mergeCell ref="V790:X790"/>
    <mergeCell ref="C915:I915"/>
    <mergeCell ref="C902:AA902"/>
    <mergeCell ref="J819:K819"/>
    <mergeCell ref="C496:AA496"/>
    <mergeCell ref="C525:AA525"/>
    <mergeCell ref="C611:AA611"/>
    <mergeCell ref="C641:AA641"/>
    <mergeCell ref="C670:AA670"/>
    <mergeCell ref="C757:AA757"/>
    <mergeCell ref="C758:AA758"/>
    <mergeCell ref="C759:AA759"/>
    <mergeCell ref="C760:C762"/>
    <mergeCell ref="D760:D762"/>
    <mergeCell ref="E760:E762"/>
    <mergeCell ref="F760:F762"/>
    <mergeCell ref="G760:I761"/>
    <mergeCell ref="J760:X760"/>
    <mergeCell ref="Y760:AA761"/>
    <mergeCell ref="J761:K761"/>
    <mergeCell ref="L761:M761"/>
    <mergeCell ref="N761:O761"/>
    <mergeCell ref="P761:Q761"/>
    <mergeCell ref="R761:S761"/>
    <mergeCell ref="T761:U761"/>
    <mergeCell ref="V761:X761"/>
    <mergeCell ref="C700:AA700"/>
    <mergeCell ref="C701:AA701"/>
    <mergeCell ref="C467:AA467"/>
    <mergeCell ref="C468:AA468"/>
    <mergeCell ref="C469:AA469"/>
    <mergeCell ref="C470:C472"/>
    <mergeCell ref="D470:D472"/>
    <mergeCell ref="E470:E472"/>
    <mergeCell ref="F470:F472"/>
    <mergeCell ref="G470:I471"/>
    <mergeCell ref="J470:X470"/>
    <mergeCell ref="Y470:AA471"/>
    <mergeCell ref="J471:K471"/>
    <mergeCell ref="L471:M471"/>
    <mergeCell ref="N471:O471"/>
    <mergeCell ref="P471:Q471"/>
    <mergeCell ref="R471:S471"/>
    <mergeCell ref="T471:U471"/>
    <mergeCell ref="V471:X471"/>
    <mergeCell ref="R412:S412"/>
    <mergeCell ref="T412:U412"/>
    <mergeCell ref="V412:X412"/>
    <mergeCell ref="C438:AA438"/>
    <mergeCell ref="C439:AA439"/>
    <mergeCell ref="C440:AA440"/>
    <mergeCell ref="C441:C443"/>
    <mergeCell ref="D441:D443"/>
    <mergeCell ref="E441:E443"/>
    <mergeCell ref="F441:F443"/>
    <mergeCell ref="G441:I442"/>
    <mergeCell ref="J441:X441"/>
    <mergeCell ref="Y441:AA442"/>
    <mergeCell ref="J442:K442"/>
    <mergeCell ref="L442:M442"/>
    <mergeCell ref="N442:O442"/>
    <mergeCell ref="P442:Q442"/>
    <mergeCell ref="R442:S442"/>
    <mergeCell ref="T442:U442"/>
    <mergeCell ref="V442:X442"/>
    <mergeCell ref="C322:AA322"/>
    <mergeCell ref="C379:AA379"/>
    <mergeCell ref="C380:AA380"/>
    <mergeCell ref="C381:AA381"/>
    <mergeCell ref="C382:C384"/>
    <mergeCell ref="D382:D384"/>
    <mergeCell ref="E382:E384"/>
    <mergeCell ref="F382:F384"/>
    <mergeCell ref="G382:I383"/>
    <mergeCell ref="J382:X382"/>
    <mergeCell ref="Y382:AA383"/>
    <mergeCell ref="J383:K383"/>
    <mergeCell ref="L383:M383"/>
    <mergeCell ref="N383:O383"/>
    <mergeCell ref="P383:Q383"/>
    <mergeCell ref="R383:S383"/>
    <mergeCell ref="T383:U383"/>
    <mergeCell ref="V383:X383"/>
    <mergeCell ref="C293:AA293"/>
    <mergeCell ref="C294:AA294"/>
    <mergeCell ref="C295:AA295"/>
    <mergeCell ref="C296:C298"/>
    <mergeCell ref="D296:D298"/>
    <mergeCell ref="E296:E298"/>
    <mergeCell ref="F296:F298"/>
    <mergeCell ref="G296:I297"/>
    <mergeCell ref="J296:X296"/>
    <mergeCell ref="Y296:AA297"/>
    <mergeCell ref="J297:K297"/>
    <mergeCell ref="L297:M297"/>
    <mergeCell ref="N297:O297"/>
    <mergeCell ref="P297:Q297"/>
    <mergeCell ref="R297:S297"/>
    <mergeCell ref="T297:U297"/>
    <mergeCell ref="V297:X297"/>
    <mergeCell ref="C204:AA204"/>
    <mergeCell ref="C262:AA262"/>
    <mergeCell ref="C263:AA263"/>
    <mergeCell ref="C264:AA264"/>
    <mergeCell ref="C265:C267"/>
    <mergeCell ref="D265:D267"/>
    <mergeCell ref="E265:E267"/>
    <mergeCell ref="F265:F267"/>
    <mergeCell ref="G265:I266"/>
    <mergeCell ref="J265:X265"/>
    <mergeCell ref="Y265:AA266"/>
    <mergeCell ref="J266:K266"/>
    <mergeCell ref="L266:M266"/>
    <mergeCell ref="N266:O266"/>
    <mergeCell ref="P266:Q266"/>
    <mergeCell ref="R266:S266"/>
    <mergeCell ref="T266:U266"/>
    <mergeCell ref="V266:X266"/>
    <mergeCell ref="C206:AA206"/>
    <mergeCell ref="C205:AA205"/>
    <mergeCell ref="G237:I238"/>
    <mergeCell ref="J237:X237"/>
    <mergeCell ref="Y237:AA238"/>
    <mergeCell ref="J238:K238"/>
    <mergeCell ref="C180:C182"/>
    <mergeCell ref="D180:D182"/>
    <mergeCell ref="E180:E182"/>
    <mergeCell ref="F180:F182"/>
    <mergeCell ref="G180:I181"/>
    <mergeCell ref="J180:X180"/>
    <mergeCell ref="Y180:AA181"/>
    <mergeCell ref="J181:K181"/>
    <mergeCell ref="L181:M181"/>
    <mergeCell ref="N181:O181"/>
    <mergeCell ref="P181:Q181"/>
    <mergeCell ref="R181:S181"/>
    <mergeCell ref="T181:U181"/>
    <mergeCell ref="V181:X181"/>
    <mergeCell ref="C146:AA146"/>
    <mergeCell ref="C147:AA147"/>
    <mergeCell ref="C148:AA148"/>
    <mergeCell ref="C149:C151"/>
    <mergeCell ref="D149:D151"/>
    <mergeCell ref="E149:E151"/>
    <mergeCell ref="F149:F151"/>
    <mergeCell ref="G149:I150"/>
    <mergeCell ref="J149:X149"/>
    <mergeCell ref="Y149:AA150"/>
    <mergeCell ref="J150:K150"/>
    <mergeCell ref="L150:M150"/>
    <mergeCell ref="N150:O150"/>
    <mergeCell ref="P150:Q150"/>
    <mergeCell ref="R150:S150"/>
    <mergeCell ref="T150:U150"/>
    <mergeCell ref="V150:X150"/>
    <mergeCell ref="C118:AA118"/>
    <mergeCell ref="C119:AA119"/>
    <mergeCell ref="C120:AA120"/>
    <mergeCell ref="C121:C123"/>
    <mergeCell ref="D121:D123"/>
    <mergeCell ref="E121:E123"/>
    <mergeCell ref="F121:F123"/>
    <mergeCell ref="G121:I122"/>
    <mergeCell ref="J121:X121"/>
    <mergeCell ref="Y121:AA122"/>
    <mergeCell ref="J122:K122"/>
    <mergeCell ref="L122:M122"/>
    <mergeCell ref="N122:O122"/>
    <mergeCell ref="P122:Q122"/>
    <mergeCell ref="R122:S122"/>
    <mergeCell ref="T122:U122"/>
    <mergeCell ref="V122:X122"/>
    <mergeCell ref="C60:AA60"/>
    <mergeCell ref="C61:AA61"/>
    <mergeCell ref="C90:AA90"/>
    <mergeCell ref="C91:AA91"/>
    <mergeCell ref="C92:AA92"/>
    <mergeCell ref="C93:C95"/>
    <mergeCell ref="D93:D95"/>
    <mergeCell ref="E93:E95"/>
    <mergeCell ref="F93:F95"/>
    <mergeCell ref="G93:I94"/>
    <mergeCell ref="J93:X93"/>
    <mergeCell ref="Y93:AA94"/>
    <mergeCell ref="J94:K94"/>
    <mergeCell ref="L94:M94"/>
    <mergeCell ref="N94:O94"/>
    <mergeCell ref="P94:Q94"/>
    <mergeCell ref="R94:S94"/>
    <mergeCell ref="T94:U94"/>
    <mergeCell ref="V94:X94"/>
    <mergeCell ref="C33:AA33"/>
    <mergeCell ref="C34:AA34"/>
    <mergeCell ref="C35:C37"/>
    <mergeCell ref="D35:D37"/>
    <mergeCell ref="E35:E37"/>
    <mergeCell ref="F35:F37"/>
    <mergeCell ref="G35:I36"/>
    <mergeCell ref="J35:X35"/>
    <mergeCell ref="Y35:AA36"/>
    <mergeCell ref="J36:K36"/>
    <mergeCell ref="L36:M36"/>
    <mergeCell ref="N36:O36"/>
    <mergeCell ref="P36:Q36"/>
    <mergeCell ref="R36:S36"/>
    <mergeCell ref="T36:U36"/>
    <mergeCell ref="V36:X36"/>
    <mergeCell ref="C4:AA4"/>
    <mergeCell ref="C5:C7"/>
    <mergeCell ref="D5:D7"/>
    <mergeCell ref="E5:E7"/>
    <mergeCell ref="F5:F7"/>
    <mergeCell ref="G5:I6"/>
    <mergeCell ref="J5:X5"/>
    <mergeCell ref="Y5:AA6"/>
    <mergeCell ref="J6:K6"/>
    <mergeCell ref="L6:M6"/>
    <mergeCell ref="N6:O6"/>
    <mergeCell ref="P6:Q6"/>
    <mergeCell ref="R6:S6"/>
    <mergeCell ref="T6:U6"/>
    <mergeCell ref="V6:X6"/>
    <mergeCell ref="L819:M819"/>
    <mergeCell ref="T819:U819"/>
    <mergeCell ref="V819:X819"/>
    <mergeCell ref="C873:AA873"/>
    <mergeCell ref="C497:AA497"/>
    <mergeCell ref="C32:AA32"/>
    <mergeCell ref="C612:AA612"/>
    <mergeCell ref="C642:AA642"/>
    <mergeCell ref="C671:AA671"/>
    <mergeCell ref="C816:AA816"/>
    <mergeCell ref="C844:AA844"/>
    <mergeCell ref="C845:AA845"/>
    <mergeCell ref="C730:C732"/>
    <mergeCell ref="C872:AA872"/>
    <mergeCell ref="C817:AA817"/>
    <mergeCell ref="C818:C820"/>
    <mergeCell ref="D818:D820"/>
    <mergeCell ref="E818:E820"/>
    <mergeCell ref="D730:D732"/>
    <mergeCell ref="E730:E732"/>
    <mergeCell ref="F818:F820"/>
    <mergeCell ref="G818:I819"/>
    <mergeCell ref="J818:X818"/>
    <mergeCell ref="Y818:AA819"/>
    <mergeCell ref="C702:AA702"/>
    <mergeCell ref="C703:C705"/>
    <mergeCell ref="D703:D705"/>
    <mergeCell ref="C786:AA786"/>
    <mergeCell ref="E703:E705"/>
    <mergeCell ref="F703:F705"/>
    <mergeCell ref="F730:F732"/>
    <mergeCell ref="G730:I731"/>
    <mergeCell ref="J730:X730"/>
    <mergeCell ref="Y730:AA731"/>
    <mergeCell ref="J731:K731"/>
    <mergeCell ref="L731:M731"/>
    <mergeCell ref="N731:O731"/>
    <mergeCell ref="P731:Q731"/>
    <mergeCell ref="R731:S731"/>
    <mergeCell ref="T731:U731"/>
    <mergeCell ref="V731:X731"/>
    <mergeCell ref="Y673:AA674"/>
    <mergeCell ref="J674:K674"/>
    <mergeCell ref="L674:M674"/>
    <mergeCell ref="N674:O674"/>
    <mergeCell ref="P674:Q674"/>
    <mergeCell ref="R674:S674"/>
    <mergeCell ref="T674:U674"/>
    <mergeCell ref="V674:X674"/>
    <mergeCell ref="C673:C675"/>
    <mergeCell ref="D673:D675"/>
    <mergeCell ref="E673:E675"/>
    <mergeCell ref="F673:F675"/>
    <mergeCell ref="G673:I674"/>
    <mergeCell ref="J673:X673"/>
    <mergeCell ref="C672:AA672"/>
    <mergeCell ref="C643:AA643"/>
    <mergeCell ref="C644:C646"/>
    <mergeCell ref="D644:D646"/>
    <mergeCell ref="E644:E646"/>
    <mergeCell ref="F644:F646"/>
    <mergeCell ref="G644:I645"/>
    <mergeCell ref="J644:X644"/>
    <mergeCell ref="Y644:AA645"/>
    <mergeCell ref="J645:K645"/>
    <mergeCell ref="L645:M645"/>
    <mergeCell ref="N645:O645"/>
    <mergeCell ref="P645:Q645"/>
    <mergeCell ref="R645:S645"/>
    <mergeCell ref="T645:U645"/>
    <mergeCell ref="V645:X645"/>
    <mergeCell ref="N587:O587"/>
    <mergeCell ref="P587:Q587"/>
    <mergeCell ref="R587:S587"/>
    <mergeCell ref="T587:U587"/>
    <mergeCell ref="V587:X587"/>
    <mergeCell ref="C613:AA613"/>
    <mergeCell ref="C614:C616"/>
    <mergeCell ref="D614:D616"/>
    <mergeCell ref="E614:E616"/>
    <mergeCell ref="F614:F616"/>
    <mergeCell ref="G614:I615"/>
    <mergeCell ref="J614:X614"/>
    <mergeCell ref="Y614:AA615"/>
    <mergeCell ref="J615:K615"/>
    <mergeCell ref="L615:M615"/>
    <mergeCell ref="N615:O615"/>
    <mergeCell ref="P615:Q615"/>
    <mergeCell ref="R615:S615"/>
    <mergeCell ref="T615:U615"/>
    <mergeCell ref="V615:X615"/>
    <mergeCell ref="C528:C530"/>
    <mergeCell ref="D528:D530"/>
    <mergeCell ref="E528:E530"/>
    <mergeCell ref="F528:F530"/>
    <mergeCell ref="G528:I529"/>
    <mergeCell ref="J528:X528"/>
    <mergeCell ref="Y528:AA529"/>
    <mergeCell ref="J529:K529"/>
    <mergeCell ref="L529:M529"/>
    <mergeCell ref="N529:O529"/>
    <mergeCell ref="P529:Q529"/>
    <mergeCell ref="R529:S529"/>
    <mergeCell ref="T529:U529"/>
    <mergeCell ref="V529:X529"/>
    <mergeCell ref="C527:AA527"/>
    <mergeCell ref="C526:AA526"/>
    <mergeCell ref="C408:AA408"/>
    <mergeCell ref="C409:AA409"/>
    <mergeCell ref="C410:AA410"/>
    <mergeCell ref="C411:C413"/>
    <mergeCell ref="D411:D413"/>
    <mergeCell ref="E411:E413"/>
    <mergeCell ref="F411:F413"/>
    <mergeCell ref="G411:I412"/>
    <mergeCell ref="J411:X411"/>
    <mergeCell ref="Y411:AA412"/>
    <mergeCell ref="J412:K412"/>
    <mergeCell ref="L412:M412"/>
    <mergeCell ref="N412:O412"/>
    <mergeCell ref="P412:Q412"/>
    <mergeCell ref="F499:F501"/>
    <mergeCell ref="G499:I500"/>
    <mergeCell ref="J499:X499"/>
    <mergeCell ref="Y499:AA500"/>
    <mergeCell ref="J500:K500"/>
    <mergeCell ref="L500:M500"/>
    <mergeCell ref="N500:O500"/>
    <mergeCell ref="P500:Q500"/>
    <mergeCell ref="R500:S500"/>
    <mergeCell ref="T500:U500"/>
    <mergeCell ref="V500:X500"/>
    <mergeCell ref="T208:U208"/>
    <mergeCell ref="C323:AA323"/>
    <mergeCell ref="C324:AA324"/>
    <mergeCell ref="C325:C327"/>
    <mergeCell ref="D325:D327"/>
    <mergeCell ref="E325:E327"/>
    <mergeCell ref="F325:F327"/>
    <mergeCell ref="G325:I326"/>
    <mergeCell ref="J325:X325"/>
    <mergeCell ref="Y325:AA326"/>
    <mergeCell ref="J326:K326"/>
    <mergeCell ref="L326:M326"/>
    <mergeCell ref="N326:O326"/>
    <mergeCell ref="P326:Q326"/>
    <mergeCell ref="R326:S326"/>
    <mergeCell ref="T326:U326"/>
    <mergeCell ref="L208:M208"/>
    <mergeCell ref="C237:C239"/>
    <mergeCell ref="D237:D239"/>
    <mergeCell ref="E237:E239"/>
    <mergeCell ref="F237:F239"/>
    <mergeCell ref="C177:AA177"/>
    <mergeCell ref="C178:AA178"/>
    <mergeCell ref="C179:AA179"/>
    <mergeCell ref="V326:X326"/>
    <mergeCell ref="P1205:Q1205"/>
    <mergeCell ref="C63:C65"/>
    <mergeCell ref="D63:D65"/>
    <mergeCell ref="E63:E65"/>
    <mergeCell ref="F63:F65"/>
    <mergeCell ref="G63:I64"/>
    <mergeCell ref="P208:Q208"/>
    <mergeCell ref="P64:Q64"/>
    <mergeCell ref="N208:O208"/>
    <mergeCell ref="J207:X207"/>
    <mergeCell ref="C1203:AA1203"/>
    <mergeCell ref="C991:AA991"/>
    <mergeCell ref="Y992:AA993"/>
    <mergeCell ref="E992:E994"/>
    <mergeCell ref="F992:F994"/>
    <mergeCell ref="L993:M993"/>
    <mergeCell ref="N993:O993"/>
    <mergeCell ref="R993:S993"/>
    <mergeCell ref="T993:U993"/>
    <mergeCell ref="P993:Q993"/>
    <mergeCell ref="J993:K993"/>
    <mergeCell ref="R1110:S1110"/>
    <mergeCell ref="G992:I993"/>
    <mergeCell ref="J992:X992"/>
    <mergeCell ref="C992:C994"/>
    <mergeCell ref="D992:D994"/>
    <mergeCell ref="J1029:X1029"/>
    <mergeCell ref="C1108:AA1108"/>
    <mergeCell ref="V1110:X1110"/>
    <mergeCell ref="J1030:K1030"/>
    <mergeCell ref="L1030:M1030"/>
    <mergeCell ref="N1030:O1030"/>
    <mergeCell ref="R1030:S1030"/>
    <mergeCell ref="N1110:O1110"/>
    <mergeCell ref="Y1029:AA1030"/>
    <mergeCell ref="J1110:K1110"/>
    <mergeCell ref="L1110:M1110"/>
    <mergeCell ref="J1109:X1109"/>
    <mergeCell ref="C1109:C1111"/>
    <mergeCell ref="D1109:D1111"/>
    <mergeCell ref="E1109:E1111"/>
    <mergeCell ref="T1110:U1110"/>
    <mergeCell ref="Y1109:AA1110"/>
    <mergeCell ref="P1110:Q1110"/>
    <mergeCell ref="C1204:C1206"/>
    <mergeCell ref="D1204:D1206"/>
    <mergeCell ref="E1204:E1206"/>
    <mergeCell ref="F1204:F1206"/>
    <mergeCell ref="G1204:I1205"/>
    <mergeCell ref="Y1204:AA1205"/>
    <mergeCell ref="V1205:X1205"/>
    <mergeCell ref="C1028:AA1028"/>
    <mergeCell ref="F1109:F1111"/>
    <mergeCell ref="G1109:I1110"/>
    <mergeCell ref="J1205:K1205"/>
    <mergeCell ref="L1205:M1205"/>
    <mergeCell ref="N1205:O1205"/>
    <mergeCell ref="R1205:S1205"/>
    <mergeCell ref="T1205:U1205"/>
    <mergeCell ref="P1030:Q1030"/>
    <mergeCell ref="T1030:U1030"/>
    <mergeCell ref="V1030:X1030"/>
    <mergeCell ref="C1029:C1031"/>
    <mergeCell ref="D1029:D1031"/>
    <mergeCell ref="E1029:E1031"/>
    <mergeCell ref="F1029:F1031"/>
    <mergeCell ref="G1029:I1030"/>
    <mergeCell ref="J1204:X1204"/>
    <mergeCell ref="V993:X993"/>
    <mergeCell ref="C207:C209"/>
    <mergeCell ref="D207:D209"/>
    <mergeCell ref="E207:E209"/>
    <mergeCell ref="F207:F209"/>
    <mergeCell ref="G207:I208"/>
    <mergeCell ref="C234:AA234"/>
    <mergeCell ref="C235:AA235"/>
    <mergeCell ref="C2:AA2"/>
    <mergeCell ref="C3:AA3"/>
    <mergeCell ref="C62:AA62"/>
    <mergeCell ref="J63:X63"/>
    <mergeCell ref="Y63:AA64"/>
    <mergeCell ref="J64:K64"/>
    <mergeCell ref="L64:M64"/>
    <mergeCell ref="N64:O64"/>
    <mergeCell ref="C236:AA236"/>
    <mergeCell ref="R64:S64"/>
    <mergeCell ref="T64:U64"/>
    <mergeCell ref="V64:X64"/>
    <mergeCell ref="V208:X208"/>
    <mergeCell ref="Y207:AA208"/>
    <mergeCell ref="R208:S208"/>
    <mergeCell ref="J208:K208"/>
    <mergeCell ref="L238:M238"/>
    <mergeCell ref="N238:O238"/>
    <mergeCell ref="P238:Q238"/>
    <mergeCell ref="R238:S238"/>
    <mergeCell ref="T238:U238"/>
    <mergeCell ref="V238:X238"/>
    <mergeCell ref="C553:AA553"/>
    <mergeCell ref="C352:AA352"/>
    <mergeCell ref="C353:C355"/>
    <mergeCell ref="D353:D355"/>
    <mergeCell ref="E353:E355"/>
    <mergeCell ref="F353:F355"/>
    <mergeCell ref="G353:I354"/>
    <mergeCell ref="J353:X353"/>
    <mergeCell ref="Y353:AA354"/>
    <mergeCell ref="J354:K354"/>
    <mergeCell ref="L354:M354"/>
    <mergeCell ref="N354:O354"/>
    <mergeCell ref="P354:Q354"/>
    <mergeCell ref="R354:S354"/>
    <mergeCell ref="T354:U354"/>
    <mergeCell ref="V354:X354"/>
    <mergeCell ref="C498:AA498"/>
    <mergeCell ref="C499:C501"/>
    <mergeCell ref="D499:D501"/>
    <mergeCell ref="E499:E501"/>
    <mergeCell ref="C729:AA729"/>
    <mergeCell ref="C728:AA728"/>
    <mergeCell ref="C727:AA727"/>
    <mergeCell ref="N819:O819"/>
    <mergeCell ref="P819:Q819"/>
    <mergeCell ref="R819:S819"/>
    <mergeCell ref="C350:AA350"/>
    <mergeCell ref="C351:AA351"/>
    <mergeCell ref="C554:AA554"/>
    <mergeCell ref="C555:C557"/>
    <mergeCell ref="D555:D557"/>
    <mergeCell ref="E555:E557"/>
    <mergeCell ref="F555:F557"/>
    <mergeCell ref="G555:I556"/>
    <mergeCell ref="J555:X555"/>
    <mergeCell ref="Y555:AA556"/>
    <mergeCell ref="J556:K556"/>
    <mergeCell ref="L556:M556"/>
    <mergeCell ref="N556:O556"/>
    <mergeCell ref="P556:Q556"/>
    <mergeCell ref="R556:S556"/>
    <mergeCell ref="T556:U556"/>
    <mergeCell ref="V556:X556"/>
    <mergeCell ref="C552:AA552"/>
    <mergeCell ref="G703:I704"/>
    <mergeCell ref="J703:X703"/>
    <mergeCell ref="Y703:AA704"/>
    <mergeCell ref="J704:K704"/>
    <mergeCell ref="L704:M704"/>
    <mergeCell ref="N704:O704"/>
    <mergeCell ref="P704:Q704"/>
    <mergeCell ref="R704:S704"/>
    <mergeCell ref="T704:U704"/>
    <mergeCell ref="V704:X704"/>
    <mergeCell ref="C583:AA583"/>
    <mergeCell ref="C585:AA585"/>
    <mergeCell ref="C584:AA584"/>
    <mergeCell ref="C586:C588"/>
    <mergeCell ref="D586:D588"/>
    <mergeCell ref="E586:E588"/>
    <mergeCell ref="F586:F588"/>
    <mergeCell ref="G586:I587"/>
    <mergeCell ref="J586:X586"/>
    <mergeCell ref="Y586:AA587"/>
    <mergeCell ref="J587:K587"/>
    <mergeCell ref="L587:M587"/>
    <mergeCell ref="C847:C849"/>
    <mergeCell ref="D847:D849"/>
    <mergeCell ref="E847:E849"/>
    <mergeCell ref="F847:F849"/>
    <mergeCell ref="G847:I848"/>
    <mergeCell ref="J847:X847"/>
    <mergeCell ref="Y847:AA848"/>
    <mergeCell ref="J848:K848"/>
    <mergeCell ref="L848:M848"/>
    <mergeCell ref="N848:O848"/>
    <mergeCell ref="P848:Q848"/>
    <mergeCell ref="R848:S848"/>
    <mergeCell ref="T848:U848"/>
    <mergeCell ref="V848:X848"/>
    <mergeCell ref="C875:C877"/>
    <mergeCell ref="D875:D877"/>
    <mergeCell ref="E875:E877"/>
    <mergeCell ref="F875:F877"/>
    <mergeCell ref="G875:I876"/>
    <mergeCell ref="J875:X875"/>
    <mergeCell ref="C903:AA903"/>
    <mergeCell ref="C905:C907"/>
    <mergeCell ref="D905:D907"/>
    <mergeCell ref="E905:E907"/>
    <mergeCell ref="F905:F907"/>
    <mergeCell ref="G905:I906"/>
    <mergeCell ref="J905:X905"/>
    <mergeCell ref="Y905:AA906"/>
    <mergeCell ref="Y875:AA876"/>
    <mergeCell ref="J876:K876"/>
    <mergeCell ref="L876:M876"/>
    <mergeCell ref="N876:O876"/>
    <mergeCell ref="P876:Q876"/>
    <mergeCell ref="R876:S876"/>
    <mergeCell ref="T876:U876"/>
    <mergeCell ref="V876:X876"/>
    <mergeCell ref="J906:K906"/>
    <mergeCell ref="L906:M906"/>
    <mergeCell ref="N906:O906"/>
    <mergeCell ref="P906:Q906"/>
    <mergeCell ref="R906:S906"/>
    <mergeCell ref="T906:U906"/>
    <mergeCell ref="V906:X906"/>
    <mergeCell ref="C916:AA916"/>
    <mergeCell ref="C917:AA917"/>
    <mergeCell ref="C919:C921"/>
    <mergeCell ref="D919:D921"/>
    <mergeCell ref="E919:E921"/>
    <mergeCell ref="F919:F921"/>
    <mergeCell ref="G919:I920"/>
    <mergeCell ref="J919:X919"/>
    <mergeCell ref="Y919:AA920"/>
    <mergeCell ref="J920:K920"/>
    <mergeCell ref="L920:M920"/>
    <mergeCell ref="N920:O920"/>
    <mergeCell ref="P920:Q920"/>
    <mergeCell ref="R920:S920"/>
    <mergeCell ref="T920:U920"/>
    <mergeCell ref="V920:X920"/>
  </mergeCells>
  <printOptions horizontalCentered="1"/>
  <pageMargins left="0.25" right="0.25" top="0.75" bottom="0.75" header="0.3" footer="0.3"/>
  <pageSetup paperSize="5" orientation="landscape" horizontalDpi="1200" verticalDpi="1200" r:id="rId1"/>
  <headerFooter differentOddEven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สรุปออกระหว่างปี2558</vt:lpstr>
      <vt:lpstr>ออกระหว่างปีคณะ2558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Sert</dc:creator>
  <cp:lastModifiedBy>sert</cp:lastModifiedBy>
  <cp:lastPrinted>2016-10-27T01:47:16Z</cp:lastPrinted>
  <dcterms:created xsi:type="dcterms:W3CDTF">2012-04-21T06:59:40Z</dcterms:created>
  <dcterms:modified xsi:type="dcterms:W3CDTF">2016-11-19T03:08:35Z</dcterms:modified>
</cp:coreProperties>
</file>