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125" yWindow="60" windowWidth="20640" windowHeight="9555" activeTab="2"/>
  </bookViews>
  <sheets>
    <sheet name="1สรุปจำนวน นศ.ทั้งหมด" sheetId="16" r:id="rId1"/>
    <sheet name="2สรุปจำนวนรวมคณะ,สาขา" sheetId="17" r:id="rId2"/>
    <sheet name="3จำนวนน.ศ.ปีการศึกษา2558" sheetId="14" r:id="rId3"/>
  </sheets>
  <calcPr calcId="125725"/>
</workbook>
</file>

<file path=xl/calcChain.xml><?xml version="1.0" encoding="utf-8"?>
<calcChain xmlns="http://schemas.openxmlformats.org/spreadsheetml/2006/main">
  <c r="G16" i="16"/>
  <c r="K16" s="1"/>
  <c r="G15"/>
  <c r="G13"/>
  <c r="K13" s="1"/>
  <c r="G12"/>
  <c r="G10"/>
  <c r="G87" i="17"/>
  <c r="G135" s="1"/>
  <c r="M92"/>
  <c r="M87"/>
  <c r="M83"/>
  <c r="M131" s="1"/>
  <c r="M86"/>
  <c r="M85"/>
  <c r="M90"/>
  <c r="M89"/>
  <c r="M88"/>
  <c r="M84"/>
  <c r="M132" s="1"/>
  <c r="M82"/>
  <c r="M130" s="1"/>
  <c r="G84"/>
  <c r="G82"/>
  <c r="G93" s="1"/>
  <c r="M91"/>
  <c r="M81" s="1"/>
  <c r="T80"/>
  <c r="T128" s="1"/>
  <c r="T141" s="1"/>
  <c r="M80"/>
  <c r="S80"/>
  <c r="S93" s="1"/>
  <c r="L92"/>
  <c r="L87"/>
  <c r="L83"/>
  <c r="L86"/>
  <c r="L90"/>
  <c r="L89"/>
  <c r="L88"/>
  <c r="L84"/>
  <c r="L132" s="1"/>
  <c r="L91"/>
  <c r="L82"/>
  <c r="L93" s="1"/>
  <c r="L81"/>
  <c r="L129" s="1"/>
  <c r="R80"/>
  <c r="E87"/>
  <c r="E92"/>
  <c r="E140" s="1"/>
  <c r="K92"/>
  <c r="K87"/>
  <c r="K86"/>
  <c r="K85"/>
  <c r="K83"/>
  <c r="K90"/>
  <c r="K89"/>
  <c r="K88"/>
  <c r="K84"/>
  <c r="K82"/>
  <c r="K130" s="1"/>
  <c r="E82"/>
  <c r="E84"/>
  <c r="E132" s="1"/>
  <c r="K91"/>
  <c r="K81"/>
  <c r="K129" s="1"/>
  <c r="Q80"/>
  <c r="Q128" s="1"/>
  <c r="Q141" s="1"/>
  <c r="R128"/>
  <c r="R141" s="1"/>
  <c r="K132"/>
  <c r="K131"/>
  <c r="L131"/>
  <c r="E135"/>
  <c r="M110"/>
  <c r="G106"/>
  <c r="G108"/>
  <c r="G132" s="1"/>
  <c r="S104"/>
  <c r="S117" s="1"/>
  <c r="L110"/>
  <c r="L106"/>
  <c r="K110"/>
  <c r="K109"/>
  <c r="E106"/>
  <c r="K115"/>
  <c r="Z111"/>
  <c r="AA111" s="1"/>
  <c r="D116"/>
  <c r="D111"/>
  <c r="J110"/>
  <c r="J109"/>
  <c r="J106"/>
  <c r="D106"/>
  <c r="D108"/>
  <c r="D117" s="1"/>
  <c r="Z106"/>
  <c r="AA106" s="1"/>
  <c r="AC105"/>
  <c r="Z105"/>
  <c r="AA105" s="1"/>
  <c r="J115"/>
  <c r="N115" s="1"/>
  <c r="AC104"/>
  <c r="AC117" s="1"/>
  <c r="Z104"/>
  <c r="D92"/>
  <c r="D87"/>
  <c r="J92"/>
  <c r="J87"/>
  <c r="J91"/>
  <c r="J83"/>
  <c r="J90"/>
  <c r="J86"/>
  <c r="J85"/>
  <c r="D84"/>
  <c r="D132" s="1"/>
  <c r="D82"/>
  <c r="J89"/>
  <c r="J88"/>
  <c r="J84"/>
  <c r="J82"/>
  <c r="J81"/>
  <c r="P80"/>
  <c r="P128" s="1"/>
  <c r="P141" s="1"/>
  <c r="I109"/>
  <c r="N109" s="1"/>
  <c r="AE109" s="1"/>
  <c r="I110"/>
  <c r="C110"/>
  <c r="H110" s="1"/>
  <c r="C106"/>
  <c r="I106"/>
  <c r="N106" s="1"/>
  <c r="AB104"/>
  <c r="AD104" s="1"/>
  <c r="I86"/>
  <c r="I82"/>
  <c r="I89"/>
  <c r="I88"/>
  <c r="C87"/>
  <c r="I92"/>
  <c r="I87"/>
  <c r="I83"/>
  <c r="I85"/>
  <c r="N85" s="1"/>
  <c r="AE85" s="1"/>
  <c r="I90"/>
  <c r="I81"/>
  <c r="I91"/>
  <c r="I84"/>
  <c r="C82"/>
  <c r="C84"/>
  <c r="H84" s="1"/>
  <c r="O80"/>
  <c r="U80" s="1"/>
  <c r="AD105"/>
  <c r="H111"/>
  <c r="H116"/>
  <c r="AE116" s="1"/>
  <c r="L117"/>
  <c r="M117"/>
  <c r="P93"/>
  <c r="R93"/>
  <c r="H87"/>
  <c r="M38"/>
  <c r="M43" s="1"/>
  <c r="G37"/>
  <c r="G43" s="1"/>
  <c r="M17"/>
  <c r="M16"/>
  <c r="M63" s="1"/>
  <c r="G15"/>
  <c r="G62" s="1"/>
  <c r="M15"/>
  <c r="M14"/>
  <c r="M61" s="1"/>
  <c r="G13"/>
  <c r="G19" s="1"/>
  <c r="M13"/>
  <c r="M60" s="1"/>
  <c r="M12"/>
  <c r="T11"/>
  <c r="T58" s="1"/>
  <c r="T66" s="1"/>
  <c r="M11"/>
  <c r="S35"/>
  <c r="U35" s="1"/>
  <c r="U43" s="1"/>
  <c r="L38"/>
  <c r="L37"/>
  <c r="L43" s="1"/>
  <c r="S11"/>
  <c r="S19" s="1"/>
  <c r="L17"/>
  <c r="L64" s="1"/>
  <c r="L16"/>
  <c r="L15"/>
  <c r="L14"/>
  <c r="L13"/>
  <c r="L12"/>
  <c r="R11"/>
  <c r="R58" s="1"/>
  <c r="R66" s="1"/>
  <c r="K38"/>
  <c r="E37"/>
  <c r="E43" s="1"/>
  <c r="K36"/>
  <c r="K17"/>
  <c r="K64" s="1"/>
  <c r="K16"/>
  <c r="K63" s="1"/>
  <c r="E15"/>
  <c r="E62" s="1"/>
  <c r="K15"/>
  <c r="K14"/>
  <c r="E13"/>
  <c r="K13"/>
  <c r="K12"/>
  <c r="K59" s="1"/>
  <c r="Q11"/>
  <c r="Q58" s="1"/>
  <c r="Q66" s="1"/>
  <c r="J38"/>
  <c r="J36"/>
  <c r="Z37"/>
  <c r="Z60" s="1"/>
  <c r="Z39"/>
  <c r="AC36"/>
  <c r="AD36" s="1"/>
  <c r="AA39"/>
  <c r="Z36"/>
  <c r="AA36" s="1"/>
  <c r="AA59" s="1"/>
  <c r="AC35"/>
  <c r="AC58" s="1"/>
  <c r="Z35"/>
  <c r="Z58" s="1"/>
  <c r="J17"/>
  <c r="J16"/>
  <c r="D15"/>
  <c r="D62" s="1"/>
  <c r="J15"/>
  <c r="J14"/>
  <c r="D13"/>
  <c r="D19" s="1"/>
  <c r="J13"/>
  <c r="J12"/>
  <c r="P11"/>
  <c r="P19" s="1"/>
  <c r="I38"/>
  <c r="K43"/>
  <c r="S43"/>
  <c r="C42"/>
  <c r="C65" s="1"/>
  <c r="H65" s="1"/>
  <c r="I37"/>
  <c r="AA35"/>
  <c r="AA58" s="1"/>
  <c r="N35"/>
  <c r="AB35"/>
  <c r="AB43" s="1"/>
  <c r="T19"/>
  <c r="I18"/>
  <c r="N18" s="1"/>
  <c r="AE18" s="1"/>
  <c r="I12"/>
  <c r="N12" s="1"/>
  <c r="AE12" s="1"/>
  <c r="I17"/>
  <c r="I64" s="1"/>
  <c r="I16"/>
  <c r="I15"/>
  <c r="I62" s="1"/>
  <c r="C15"/>
  <c r="H15" s="1"/>
  <c r="H62" s="1"/>
  <c r="I14"/>
  <c r="E132" i="14"/>
  <c r="F132"/>
  <c r="C13" i="17"/>
  <c r="I13" s="1"/>
  <c r="N13" s="1"/>
  <c r="O11"/>
  <c r="O58" s="1"/>
  <c r="O66" s="1"/>
  <c r="N11"/>
  <c r="N58" s="1"/>
  <c r="L59"/>
  <c r="J63"/>
  <c r="K60"/>
  <c r="J61"/>
  <c r="M58"/>
  <c r="M59"/>
  <c r="AC59"/>
  <c r="L60"/>
  <c r="K62"/>
  <c r="M62"/>
  <c r="L63"/>
  <c r="J64"/>
  <c r="N80"/>
  <c r="O128"/>
  <c r="O141" s="1"/>
  <c r="N82"/>
  <c r="N83"/>
  <c r="N84"/>
  <c r="N86"/>
  <c r="L135"/>
  <c r="N87"/>
  <c r="N88"/>
  <c r="N89"/>
  <c r="L137"/>
  <c r="J138"/>
  <c r="N90"/>
  <c r="N91"/>
  <c r="M139"/>
  <c r="N92"/>
  <c r="U104"/>
  <c r="Z128"/>
  <c r="K134"/>
  <c r="M134"/>
  <c r="K139"/>
  <c r="M128"/>
  <c r="N128" s="1"/>
  <c r="I129"/>
  <c r="J130"/>
  <c r="I131"/>
  <c r="J131"/>
  <c r="I132"/>
  <c r="J132"/>
  <c r="M133"/>
  <c r="N133" s="1"/>
  <c r="I134"/>
  <c r="I135"/>
  <c r="J135"/>
  <c r="K135"/>
  <c r="M135"/>
  <c r="I136"/>
  <c r="K136"/>
  <c r="L136"/>
  <c r="I137"/>
  <c r="J137"/>
  <c r="K137"/>
  <c r="I138"/>
  <c r="K138"/>
  <c r="L138"/>
  <c r="J139"/>
  <c r="L139"/>
  <c r="I140"/>
  <c r="J140"/>
  <c r="K140"/>
  <c r="L140"/>
  <c r="K12" i="16"/>
  <c r="K15"/>
  <c r="E1089" i="14"/>
  <c r="E1090" s="1"/>
  <c r="F1088"/>
  <c r="F1087"/>
  <c r="E1078"/>
  <c r="E1079" s="1"/>
  <c r="D1078"/>
  <c r="D1079" s="1"/>
  <c r="F1075"/>
  <c r="F1074"/>
  <c r="F1076"/>
  <c r="F1077"/>
  <c r="E1035"/>
  <c r="F1035"/>
  <c r="D1035"/>
  <c r="M1025"/>
  <c r="N1025"/>
  <c r="L1025"/>
  <c r="N967"/>
  <c r="M967"/>
  <c r="L967"/>
  <c r="E1002"/>
  <c r="F1002"/>
  <c r="D1002"/>
  <c r="E953"/>
  <c r="D953"/>
  <c r="F937"/>
  <c r="XFD937" s="1"/>
  <c r="F938"/>
  <c r="XFD938" s="1"/>
  <c r="F936"/>
  <c r="XFD936" s="1"/>
  <c r="F943"/>
  <c r="XFD943" s="1"/>
  <c r="F942"/>
  <c r="XFD942" s="1"/>
  <c r="F941"/>
  <c r="XFD941" s="1"/>
  <c r="F940"/>
  <c r="F939"/>
  <c r="XFD939" s="1"/>
  <c r="F949"/>
  <c r="XFD949" s="1"/>
  <c r="F948"/>
  <c r="XFD948" s="1"/>
  <c r="F952"/>
  <c r="XFD952" s="1"/>
  <c r="F951"/>
  <c r="XFD951" s="1"/>
  <c r="F950"/>
  <c r="XFD950" s="1"/>
  <c r="F947"/>
  <c r="XFD947" s="1"/>
  <c r="F946"/>
  <c r="XFD946" s="1"/>
  <c r="F945"/>
  <c r="XFD945" s="1"/>
  <c r="F944"/>
  <c r="XFD944" s="1"/>
  <c r="E920"/>
  <c r="D920"/>
  <c r="E916"/>
  <c r="D916"/>
  <c r="F888"/>
  <c r="F887"/>
  <c r="F891"/>
  <c r="F890"/>
  <c r="F889"/>
  <c r="F896"/>
  <c r="F895"/>
  <c r="F894"/>
  <c r="F893"/>
  <c r="F892"/>
  <c r="F915"/>
  <c r="F914"/>
  <c r="F913"/>
  <c r="F912"/>
  <c r="F901"/>
  <c r="F900"/>
  <c r="F899"/>
  <c r="F898"/>
  <c r="F897"/>
  <c r="F917"/>
  <c r="F918"/>
  <c r="F919"/>
  <c r="P58" i="17" l="1"/>
  <c r="P66" s="1"/>
  <c r="N14"/>
  <c r="AE14" s="1"/>
  <c r="AA37"/>
  <c r="AA60" s="1"/>
  <c r="K61"/>
  <c r="E93"/>
  <c r="Z59"/>
  <c r="H92"/>
  <c r="AE92" s="1"/>
  <c r="Q93"/>
  <c r="G117"/>
  <c r="R19"/>
  <c r="N36"/>
  <c r="K19"/>
  <c r="S58"/>
  <c r="S66" s="1"/>
  <c r="N16"/>
  <c r="N19" s="1"/>
  <c r="AE111"/>
  <c r="N15"/>
  <c r="AE15" s="1"/>
  <c r="I61"/>
  <c r="L19"/>
  <c r="T93"/>
  <c r="C93"/>
  <c r="C117"/>
  <c r="D140"/>
  <c r="H140" s="1"/>
  <c r="E130"/>
  <c r="E141" s="1"/>
  <c r="E60"/>
  <c r="E66" s="1"/>
  <c r="M93"/>
  <c r="M129"/>
  <c r="N135"/>
  <c r="N17"/>
  <c r="AE17" s="1"/>
  <c r="AE64" s="1"/>
  <c r="C43"/>
  <c r="N38"/>
  <c r="N61" s="1"/>
  <c r="G60"/>
  <c r="G66" s="1"/>
  <c r="K93"/>
  <c r="E117"/>
  <c r="I93"/>
  <c r="I117"/>
  <c r="D130"/>
  <c r="K117"/>
  <c r="L130"/>
  <c r="M19"/>
  <c r="N132"/>
  <c r="D135"/>
  <c r="S128"/>
  <c r="S141" s="1"/>
  <c r="AB58"/>
  <c r="AB66" s="1"/>
  <c r="U11"/>
  <c r="U19" s="1"/>
  <c r="E19"/>
  <c r="H42"/>
  <c r="AE42" s="1"/>
  <c r="C62"/>
  <c r="I65"/>
  <c r="N65" s="1"/>
  <c r="AE65" s="1"/>
  <c r="AB117"/>
  <c r="H106"/>
  <c r="AE106" s="1"/>
  <c r="N138"/>
  <c r="N131"/>
  <c r="N140"/>
  <c r="N137"/>
  <c r="Q19"/>
  <c r="J19"/>
  <c r="G130"/>
  <c r="G141" s="1"/>
  <c r="M141"/>
  <c r="K141"/>
  <c r="H108"/>
  <c r="AE108" s="1"/>
  <c r="U117"/>
  <c r="N110"/>
  <c r="AE110" s="1"/>
  <c r="AD117"/>
  <c r="AA129"/>
  <c r="AE105"/>
  <c r="Z129"/>
  <c r="Z117"/>
  <c r="AE115"/>
  <c r="J117"/>
  <c r="D93"/>
  <c r="H82"/>
  <c r="AE82" s="1"/>
  <c r="J93"/>
  <c r="J129"/>
  <c r="N81"/>
  <c r="N93" s="1"/>
  <c r="AE90"/>
  <c r="AE138" s="1"/>
  <c r="U93"/>
  <c r="O93"/>
  <c r="AE86"/>
  <c r="AE83"/>
  <c r="AE131" s="1"/>
  <c r="AE87"/>
  <c r="AE84"/>
  <c r="M66"/>
  <c r="K66"/>
  <c r="AE36"/>
  <c r="AE59" s="1"/>
  <c r="AC66"/>
  <c r="Z66"/>
  <c r="Z43"/>
  <c r="AD35"/>
  <c r="AE35" s="1"/>
  <c r="AC43"/>
  <c r="AA43"/>
  <c r="I43"/>
  <c r="AA104"/>
  <c r="AA117" s="1"/>
  <c r="I63"/>
  <c r="I19"/>
  <c r="AC129"/>
  <c r="AC141" s="1"/>
  <c r="I59"/>
  <c r="C60"/>
  <c r="O19"/>
  <c r="C19"/>
  <c r="AE38"/>
  <c r="AE61" s="1"/>
  <c r="I139"/>
  <c r="N139" s="1"/>
  <c r="J134"/>
  <c r="H13"/>
  <c r="AE16"/>
  <c r="AE63" s="1"/>
  <c r="N64"/>
  <c r="L62"/>
  <c r="L61"/>
  <c r="I60"/>
  <c r="AA66"/>
  <c r="I17" i="16" s="1"/>
  <c r="I18" s="1"/>
  <c r="AD59" i="17"/>
  <c r="N59"/>
  <c r="J59"/>
  <c r="AE89"/>
  <c r="AE137" s="1"/>
  <c r="AE91"/>
  <c r="AE88"/>
  <c r="AE136" s="1"/>
  <c r="AE80"/>
  <c r="U128"/>
  <c r="U141" s="1"/>
  <c r="J136"/>
  <c r="N136" s="1"/>
  <c r="L134"/>
  <c r="AE133"/>
  <c r="AA130"/>
  <c r="Z130"/>
  <c r="AD129"/>
  <c r="AD141" s="1"/>
  <c r="K10" i="16"/>
  <c r="F1078" i="14"/>
  <c r="F1079" s="1"/>
  <c r="F1089"/>
  <c r="F1090" s="1"/>
  <c r="F953"/>
  <c r="XFD940"/>
  <c r="D921"/>
  <c r="F916"/>
  <c r="F920"/>
  <c r="E921"/>
  <c r="N63" i="17" l="1"/>
  <c r="N129"/>
  <c r="AA128"/>
  <c r="N117"/>
  <c r="H93"/>
  <c r="U58"/>
  <c r="U66" s="1"/>
  <c r="H117"/>
  <c r="D141"/>
  <c r="Z141"/>
  <c r="N134"/>
  <c r="AA141"/>
  <c r="AE104"/>
  <c r="AE117" s="1"/>
  <c r="AE11"/>
  <c r="AE58" s="1"/>
  <c r="C66"/>
  <c r="I66"/>
  <c r="J141"/>
  <c r="L141"/>
  <c r="AE81"/>
  <c r="AE93" s="1"/>
  <c r="AE139"/>
  <c r="AE134"/>
  <c r="L66"/>
  <c r="AD43"/>
  <c r="AD58"/>
  <c r="AD66" s="1"/>
  <c r="J17" i="16" s="1"/>
  <c r="J18" s="1"/>
  <c r="AE13" i="17"/>
  <c r="H19"/>
  <c r="F921" i="14"/>
  <c r="AE19" i="17" l="1"/>
  <c r="G8" i="16" s="1"/>
  <c r="AE129" i="17"/>
  <c r="AE128"/>
  <c r="K17" i="16"/>
  <c r="K8" l="1"/>
  <c r="M673" i="14" l="1"/>
  <c r="L673"/>
  <c r="M671"/>
  <c r="L671"/>
  <c r="M507"/>
  <c r="L507"/>
  <c r="N506"/>
  <c r="L455"/>
  <c r="N454"/>
  <c r="N455" s="1"/>
  <c r="L350"/>
  <c r="M350"/>
  <c r="N349"/>
  <c r="N350" s="1"/>
  <c r="M348"/>
  <c r="L348"/>
  <c r="N347"/>
  <c r="N348" s="1"/>
  <c r="M293"/>
  <c r="L293"/>
  <c r="N290"/>
  <c r="M383"/>
  <c r="L383"/>
  <c r="N382"/>
  <c r="M9"/>
  <c r="M10" s="1"/>
  <c r="L9"/>
  <c r="L10" s="1"/>
  <c r="N8"/>
  <c r="N9" s="1"/>
  <c r="N10" s="1"/>
  <c r="M263"/>
  <c r="M264" s="1"/>
  <c r="L263"/>
  <c r="L264" s="1"/>
  <c r="N262"/>
  <c r="N261"/>
  <c r="N260"/>
  <c r="M149"/>
  <c r="M150" s="1"/>
  <c r="L149"/>
  <c r="L150" s="1"/>
  <c r="N148"/>
  <c r="N147"/>
  <c r="M94"/>
  <c r="M95" s="1"/>
  <c r="L94"/>
  <c r="L95" s="1"/>
  <c r="N93"/>
  <c r="N94" s="1"/>
  <c r="N95" s="1"/>
  <c r="E262"/>
  <c r="E263" s="1"/>
  <c r="D262"/>
  <c r="D263" s="1"/>
  <c r="F261"/>
  <c r="F260"/>
  <c r="E235"/>
  <c r="E236" s="1"/>
  <c r="D235"/>
  <c r="D236" s="1"/>
  <c r="F234"/>
  <c r="F233"/>
  <c r="F232"/>
  <c r="E206"/>
  <c r="E207" s="1"/>
  <c r="D206"/>
  <c r="D207" s="1"/>
  <c r="F205"/>
  <c r="F204"/>
  <c r="E188"/>
  <c r="E189" s="1"/>
  <c r="E190" s="1"/>
  <c r="D188"/>
  <c r="F187"/>
  <c r="F186"/>
  <c r="F185"/>
  <c r="F184"/>
  <c r="F183"/>
  <c r="F182"/>
  <c r="F181"/>
  <c r="F180"/>
  <c r="F179"/>
  <c r="D178"/>
  <c r="F177"/>
  <c r="F176"/>
  <c r="E166"/>
  <c r="E167" s="1"/>
  <c r="D166"/>
  <c r="D167" s="1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E130"/>
  <c r="D130"/>
  <c r="F129"/>
  <c r="F130" s="1"/>
  <c r="E127"/>
  <c r="D127"/>
  <c r="F126"/>
  <c r="F127" s="1"/>
  <c r="E125"/>
  <c r="D125"/>
  <c r="F124"/>
  <c r="F123"/>
  <c r="E122"/>
  <c r="D122"/>
  <c r="F121"/>
  <c r="F120"/>
  <c r="F119"/>
  <c r="E106"/>
  <c r="D106"/>
  <c r="F105"/>
  <c r="F104"/>
  <c r="F103"/>
  <c r="F102"/>
  <c r="F101"/>
  <c r="F100"/>
  <c r="E99"/>
  <c r="D99"/>
  <c r="F98"/>
  <c r="F97"/>
  <c r="E96"/>
  <c r="D96"/>
  <c r="F95"/>
  <c r="F94"/>
  <c r="F93"/>
  <c r="F92"/>
  <c r="E76"/>
  <c r="D76"/>
  <c r="F75"/>
  <c r="F74"/>
  <c r="F73"/>
  <c r="E72"/>
  <c r="D72"/>
  <c r="F71"/>
  <c r="F70"/>
  <c r="F69"/>
  <c r="F68"/>
  <c r="F67"/>
  <c r="F66"/>
  <c r="F65"/>
  <c r="F64"/>
  <c r="E44"/>
  <c r="E45" s="1"/>
  <c r="D44"/>
  <c r="D45" s="1"/>
  <c r="F43"/>
  <c r="F42"/>
  <c r="F41"/>
  <c r="F40"/>
  <c r="F39"/>
  <c r="F38"/>
  <c r="F37"/>
  <c r="F36"/>
  <c r="F3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77" l="1"/>
  <c r="E78" s="1"/>
  <c r="L674"/>
  <c r="N149"/>
  <c r="N150" s="1"/>
  <c r="N263"/>
  <c r="N264" s="1"/>
  <c r="M674"/>
  <c r="F206"/>
  <c r="F207" s="1"/>
  <c r="F235"/>
  <c r="F236" s="1"/>
  <c r="F76"/>
  <c r="F122"/>
  <c r="F125"/>
  <c r="D77"/>
  <c r="D78" s="1"/>
  <c r="E131"/>
  <c r="F166"/>
  <c r="F167" s="1"/>
  <c r="F188"/>
  <c r="D131"/>
  <c r="D132" s="1"/>
  <c r="F178"/>
  <c r="D189"/>
  <c r="D190" s="1"/>
  <c r="F262"/>
  <c r="F263" s="1"/>
  <c r="F44"/>
  <c r="F45" s="1"/>
  <c r="F72"/>
  <c r="F77" s="1"/>
  <c r="F78" s="1"/>
  <c r="F96"/>
  <c r="F99"/>
  <c r="F106"/>
  <c r="F189" l="1"/>
  <c r="F190" s="1"/>
  <c r="F131"/>
  <c r="D968" l="1"/>
  <c r="D1003" s="1"/>
  <c r="E968"/>
  <c r="E1003" s="1"/>
  <c r="D1047"/>
  <c r="F587"/>
  <c r="E604"/>
  <c r="D604"/>
  <c r="E440"/>
  <c r="D440"/>
  <c r="F437"/>
  <c r="E401"/>
  <c r="D401"/>
  <c r="F400"/>
  <c r="F399"/>
  <c r="L452"/>
  <c r="L456" s="1"/>
  <c r="M377"/>
  <c r="L377"/>
  <c r="M374"/>
  <c r="L374"/>
  <c r="M294"/>
  <c r="L294"/>
  <c r="N451"/>
  <c r="N450"/>
  <c r="N425"/>
  <c r="N426"/>
  <c r="N427"/>
  <c r="N424"/>
  <c r="M428"/>
  <c r="M429" s="1"/>
  <c r="L428"/>
  <c r="L429" s="1"/>
  <c r="N381"/>
  <c r="N292"/>
  <c r="N289"/>
  <c r="N375"/>
  <c r="N372"/>
  <c r="N373"/>
  <c r="N376"/>
  <c r="N371"/>
  <c r="N380"/>
  <c r="N383" s="1"/>
  <c r="M345"/>
  <c r="M351" s="1"/>
  <c r="L345"/>
  <c r="L351" s="1"/>
  <c r="N344"/>
  <c r="N343"/>
  <c r="M563"/>
  <c r="L563"/>
  <c r="N562"/>
  <c r="N563" s="1"/>
  <c r="M508"/>
  <c r="L508"/>
  <c r="M538"/>
  <c r="L538"/>
  <c r="N537"/>
  <c r="N538" s="1"/>
  <c r="N505"/>
  <c r="C130" i="17" l="1"/>
  <c r="H130" s="1"/>
  <c r="C132"/>
  <c r="H132" s="1"/>
  <c r="N507" i="14"/>
  <c r="N508" s="1"/>
  <c r="F968"/>
  <c r="F1003" s="1"/>
  <c r="F1047"/>
  <c r="M378"/>
  <c r="M384" s="1"/>
  <c r="L378"/>
  <c r="L384" s="1"/>
  <c r="N377"/>
  <c r="N452"/>
  <c r="J39" i="17" s="1"/>
  <c r="N345" i="14"/>
  <c r="N351" s="1"/>
  <c r="N428"/>
  <c r="C135" i="17" l="1"/>
  <c r="AE140"/>
  <c r="J62"/>
  <c r="N39"/>
  <c r="J37"/>
  <c r="AE132"/>
  <c r="N456" i="14"/>
  <c r="N429"/>
  <c r="C141" i="17" l="1"/>
  <c r="H135"/>
  <c r="H141" s="1"/>
  <c r="AE135"/>
  <c r="AE39"/>
  <c r="AE62" s="1"/>
  <c r="N62"/>
  <c r="I130"/>
  <c r="J43"/>
  <c r="J60"/>
  <c r="J66" s="1"/>
  <c r="N37"/>
  <c r="N130" l="1"/>
  <c r="N141" s="1"/>
  <c r="I141"/>
  <c r="AE130"/>
  <c r="AE141" s="1"/>
  <c r="N43"/>
  <c r="N60"/>
  <c r="N66" s="1"/>
  <c r="N370" i="14" l="1"/>
  <c r="N291"/>
  <c r="N288"/>
  <c r="M535"/>
  <c r="M539" s="1"/>
  <c r="L535"/>
  <c r="L539" s="1"/>
  <c r="N534"/>
  <c r="N533"/>
  <c r="M560"/>
  <c r="M564" s="1"/>
  <c r="L560"/>
  <c r="L564" s="1"/>
  <c r="N559"/>
  <c r="N560" s="1"/>
  <c r="M591"/>
  <c r="M592" s="1"/>
  <c r="L591"/>
  <c r="L592" s="1"/>
  <c r="N590"/>
  <c r="N589"/>
  <c r="N588"/>
  <c r="N587"/>
  <c r="N586"/>
  <c r="E464"/>
  <c r="D464"/>
  <c r="E455"/>
  <c r="D455"/>
  <c r="E441"/>
  <c r="D441"/>
  <c r="E377"/>
  <c r="E402" s="1"/>
  <c r="D377"/>
  <c r="D402" s="1"/>
  <c r="E355"/>
  <c r="E356" s="1"/>
  <c r="D355"/>
  <c r="D356" s="1"/>
  <c r="F463"/>
  <c r="F462"/>
  <c r="F461"/>
  <c r="F460"/>
  <c r="F454"/>
  <c r="F453"/>
  <c r="F459"/>
  <c r="F458"/>
  <c r="F457"/>
  <c r="F456"/>
  <c r="F452"/>
  <c r="F451"/>
  <c r="F450"/>
  <c r="E493"/>
  <c r="E494" s="1"/>
  <c r="D493"/>
  <c r="D494" s="1"/>
  <c r="F492"/>
  <c r="F491"/>
  <c r="F490"/>
  <c r="F439"/>
  <c r="F438"/>
  <c r="F436"/>
  <c r="F435"/>
  <c r="F434"/>
  <c r="F433"/>
  <c r="F432"/>
  <c r="F431"/>
  <c r="F430"/>
  <c r="F429"/>
  <c r="F428"/>
  <c r="F427"/>
  <c r="F426"/>
  <c r="F425"/>
  <c r="F424"/>
  <c r="F398"/>
  <c r="F397"/>
  <c r="F387"/>
  <c r="F386"/>
  <c r="F376"/>
  <c r="F375"/>
  <c r="F385"/>
  <c r="F384"/>
  <c r="F383"/>
  <c r="F382"/>
  <c r="F381"/>
  <c r="F380"/>
  <c r="F379"/>
  <c r="F378"/>
  <c r="F374"/>
  <c r="F373"/>
  <c r="F372"/>
  <c r="F371"/>
  <c r="F370"/>
  <c r="E480"/>
  <c r="E481" s="1"/>
  <c r="D480"/>
  <c r="D481" s="1"/>
  <c r="F479"/>
  <c r="F478"/>
  <c r="F354"/>
  <c r="F353"/>
  <c r="F352"/>
  <c r="F351"/>
  <c r="F350"/>
  <c r="F349"/>
  <c r="F348"/>
  <c r="F347"/>
  <c r="F346"/>
  <c r="F345"/>
  <c r="F344"/>
  <c r="F343"/>
  <c r="E327"/>
  <c r="E328" s="1"/>
  <c r="D327"/>
  <c r="D328" s="1"/>
  <c r="F326"/>
  <c r="F325"/>
  <c r="F324"/>
  <c r="F323"/>
  <c r="F322"/>
  <c r="F321"/>
  <c r="F320"/>
  <c r="F319"/>
  <c r="F318"/>
  <c r="F317"/>
  <c r="F316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N293" l="1"/>
  <c r="N374"/>
  <c r="D37" i="17" s="1"/>
  <c r="D60" s="1"/>
  <c r="F440" i="14"/>
  <c r="F441" s="1"/>
  <c r="F401"/>
  <c r="N564"/>
  <c r="D465"/>
  <c r="E465"/>
  <c r="N535"/>
  <c r="N591"/>
  <c r="N592" s="1"/>
  <c r="D466"/>
  <c r="E466"/>
  <c r="F455"/>
  <c r="F464"/>
  <c r="D403"/>
  <c r="E403"/>
  <c r="F377"/>
  <c r="F355"/>
  <c r="F356" s="1"/>
  <c r="F493"/>
  <c r="F327"/>
  <c r="F328" s="1"/>
  <c r="F480"/>
  <c r="D43" i="17" l="1"/>
  <c r="H37"/>
  <c r="D66"/>
  <c r="N378" i="14"/>
  <c r="N384" s="1"/>
  <c r="N294"/>
  <c r="F402"/>
  <c r="F481"/>
  <c r="N539"/>
  <c r="F494"/>
  <c r="F465"/>
  <c r="F466"/>
  <c r="F403"/>
  <c r="M728"/>
  <c r="M729" s="1"/>
  <c r="L728"/>
  <c r="L729" s="1"/>
  <c r="AE37" i="17" l="1"/>
  <c r="H43"/>
  <c r="H60"/>
  <c r="H66" s="1"/>
  <c r="AE43" l="1"/>
  <c r="G14" i="16" s="1"/>
  <c r="AE60" i="17"/>
  <c r="AE66" s="1"/>
  <c r="G18" i="16" l="1"/>
  <c r="K14"/>
  <c r="K18" s="1"/>
  <c r="E1036" i="14" l="1"/>
  <c r="D1036"/>
  <c r="E786"/>
  <c r="E787" s="1"/>
  <c r="D786"/>
  <c r="D787" s="1"/>
  <c r="E738"/>
  <c r="E739" s="1"/>
  <c r="D738"/>
  <c r="D739" s="1"/>
  <c r="M732"/>
  <c r="M733" s="1"/>
  <c r="L732"/>
  <c r="L733" s="1"/>
  <c r="N731"/>
  <c r="N732" s="1"/>
  <c r="N733" s="1"/>
  <c r="N672"/>
  <c r="N673" s="1"/>
  <c r="N670"/>
  <c r="E658"/>
  <c r="E659" s="1"/>
  <c r="D658"/>
  <c r="D659" s="1"/>
  <c r="E645"/>
  <c r="E646" s="1"/>
  <c r="D645"/>
  <c r="D646" s="1"/>
  <c r="E628"/>
  <c r="D628"/>
  <c r="E619"/>
  <c r="D619"/>
  <c r="E605"/>
  <c r="D605"/>
  <c r="E577"/>
  <c r="D577"/>
  <c r="E565"/>
  <c r="D565"/>
  <c r="E544"/>
  <c r="E545" s="1"/>
  <c r="D544"/>
  <c r="D545" s="1"/>
  <c r="F627"/>
  <c r="F626"/>
  <c r="F625"/>
  <c r="F618"/>
  <c r="F617"/>
  <c r="F624"/>
  <c r="F623"/>
  <c r="F622"/>
  <c r="F621"/>
  <c r="F620"/>
  <c r="F616"/>
  <c r="F615"/>
  <c r="F601"/>
  <c r="F600"/>
  <c r="F599"/>
  <c r="F598"/>
  <c r="F597"/>
  <c r="F596"/>
  <c r="F595"/>
  <c r="F657"/>
  <c r="F656"/>
  <c r="F655"/>
  <c r="F603"/>
  <c r="F602"/>
  <c r="F594"/>
  <c r="F593"/>
  <c r="F592"/>
  <c r="F591"/>
  <c r="F590"/>
  <c r="F589"/>
  <c r="F588"/>
  <c r="F586"/>
  <c r="F576"/>
  <c r="F575"/>
  <c r="F564"/>
  <c r="F563"/>
  <c r="F574"/>
  <c r="F573"/>
  <c r="F572"/>
  <c r="F571"/>
  <c r="F570"/>
  <c r="F569"/>
  <c r="F568"/>
  <c r="F567"/>
  <c r="F566"/>
  <c r="F562"/>
  <c r="F561"/>
  <c r="F560"/>
  <c r="F559"/>
  <c r="F543"/>
  <c r="F542"/>
  <c r="F541"/>
  <c r="F644"/>
  <c r="F643"/>
  <c r="F540"/>
  <c r="F539"/>
  <c r="F538"/>
  <c r="F537"/>
  <c r="F536"/>
  <c r="F535"/>
  <c r="F534"/>
  <c r="F533"/>
  <c r="E521"/>
  <c r="E522" s="1"/>
  <c r="D521"/>
  <c r="D522" s="1"/>
  <c r="F520"/>
  <c r="F519"/>
  <c r="F518"/>
  <c r="F517"/>
  <c r="F516"/>
  <c r="F515"/>
  <c r="F514"/>
  <c r="F513"/>
  <c r="F512"/>
  <c r="F511"/>
  <c r="F510"/>
  <c r="F509"/>
  <c r="F508"/>
  <c r="F507"/>
  <c r="F506"/>
  <c r="F505"/>
  <c r="F604" l="1"/>
  <c r="F605" s="1"/>
  <c r="F619"/>
  <c r="F645"/>
  <c r="F646" s="1"/>
  <c r="F658"/>
  <c r="F628"/>
  <c r="E578"/>
  <c r="D629"/>
  <c r="D578"/>
  <c r="E629"/>
  <c r="F565"/>
  <c r="F577"/>
  <c r="F544"/>
  <c r="F545" s="1"/>
  <c r="F521"/>
  <c r="F659" l="1"/>
  <c r="F522"/>
  <c r="F629"/>
  <c r="F578"/>
  <c r="D867" l="1"/>
  <c r="D868" s="1"/>
  <c r="E867"/>
  <c r="E868" s="1"/>
  <c r="F867" l="1"/>
  <c r="F868" s="1"/>
  <c r="M756" l="1"/>
  <c r="L756"/>
  <c r="N755"/>
  <c r="F754"/>
  <c r="E767"/>
  <c r="D767"/>
  <c r="E1063" l="1"/>
  <c r="E1064" s="1"/>
  <c r="D1063"/>
  <c r="D1064" s="1"/>
  <c r="E820"/>
  <c r="E821" s="1"/>
  <c r="D820"/>
  <c r="D821" s="1"/>
  <c r="E808"/>
  <c r="E809" s="1"/>
  <c r="D808"/>
  <c r="D809" s="1"/>
  <c r="M757"/>
  <c r="L757"/>
  <c r="E768"/>
  <c r="D768"/>
  <c r="E709"/>
  <c r="E710" s="1"/>
  <c r="D709"/>
  <c r="D710" s="1"/>
  <c r="N669"/>
  <c r="N671" s="1"/>
  <c r="N674" s="1"/>
  <c r="E685"/>
  <c r="E686" s="1"/>
  <c r="D685"/>
  <c r="D686" s="1"/>
  <c r="N754"/>
  <c r="N753"/>
  <c r="N752"/>
  <c r="N727"/>
  <c r="N726"/>
  <c r="N725"/>
  <c r="F866"/>
  <c r="F865"/>
  <c r="F864"/>
  <c r="F863"/>
  <c r="F862"/>
  <c r="F861"/>
  <c r="F860"/>
  <c r="F847"/>
  <c r="F846"/>
  <c r="F845"/>
  <c r="F844"/>
  <c r="F843"/>
  <c r="F842"/>
  <c r="F841"/>
  <c r="F840"/>
  <c r="F839"/>
  <c r="F838"/>
  <c r="F837"/>
  <c r="F836"/>
  <c r="M834"/>
  <c r="M835" s="1"/>
  <c r="F835"/>
  <c r="N833"/>
  <c r="F834"/>
  <c r="F833"/>
  <c r="F708"/>
  <c r="F707"/>
  <c r="F725"/>
  <c r="F759"/>
  <c r="F766"/>
  <c r="F765"/>
  <c r="F818"/>
  <c r="F753"/>
  <c r="F752"/>
  <c r="F819"/>
  <c r="F756"/>
  <c r="F755"/>
  <c r="F758"/>
  <c r="F757"/>
  <c r="F760"/>
  <c r="F785"/>
  <c r="F783"/>
  <c r="F784"/>
  <c r="F699"/>
  <c r="F704"/>
  <c r="F807"/>
  <c r="F705"/>
  <c r="F700"/>
  <c r="F702"/>
  <c r="F706"/>
  <c r="F703"/>
  <c r="F701"/>
  <c r="F698"/>
  <c r="F806"/>
  <c r="F764"/>
  <c r="F763"/>
  <c r="F762"/>
  <c r="F761"/>
  <c r="F737"/>
  <c r="F736"/>
  <c r="F727"/>
  <c r="F726"/>
  <c r="F732"/>
  <c r="F731"/>
  <c r="F730"/>
  <c r="F729"/>
  <c r="F728"/>
  <c r="F733"/>
  <c r="F734"/>
  <c r="F735"/>
  <c r="F782"/>
  <c r="F780"/>
  <c r="F779"/>
  <c r="F781"/>
  <c r="F676"/>
  <c r="F675"/>
  <c r="F674"/>
  <c r="F673"/>
  <c r="F680"/>
  <c r="F679"/>
  <c r="F672"/>
  <c r="F671"/>
  <c r="F670"/>
  <c r="F669"/>
  <c r="F682"/>
  <c r="F681"/>
  <c r="F678"/>
  <c r="F677"/>
  <c r="F684"/>
  <c r="F683"/>
  <c r="N728" l="1"/>
  <c r="F738"/>
  <c r="F786"/>
  <c r="N756"/>
  <c r="F767"/>
  <c r="F1063"/>
  <c r="F1064" s="1"/>
  <c r="F808"/>
  <c r="F820"/>
  <c r="F685"/>
  <c r="F709"/>
  <c r="N834"/>
  <c r="F787" l="1"/>
  <c r="N729"/>
  <c r="F739"/>
  <c r="F1036"/>
  <c r="N835"/>
  <c r="F768"/>
  <c r="F809"/>
  <c r="F710"/>
  <c r="F821"/>
  <c r="N757"/>
  <c r="F686"/>
</calcChain>
</file>

<file path=xl/sharedStrings.xml><?xml version="1.0" encoding="utf-8"?>
<sst xmlns="http://schemas.openxmlformats.org/spreadsheetml/2006/main" count="2302" uniqueCount="435">
  <si>
    <t>คณะครุศาสตร์</t>
  </si>
  <si>
    <t>ภาคปกติ</t>
  </si>
  <si>
    <t>ภาคพิเศษ</t>
  </si>
  <si>
    <t>ที่</t>
  </si>
  <si>
    <t>รหัสกลุ่ม</t>
  </si>
  <si>
    <t>สาขา</t>
  </si>
  <si>
    <t>ชาย</t>
  </si>
  <si>
    <t>หญิง</t>
  </si>
  <si>
    <t>รวม</t>
  </si>
  <si>
    <t>ระดับปริญญาตรี</t>
  </si>
  <si>
    <t>เทคโนโลยีและสื่อสารการศึกษา ค.บ.4 ปี</t>
  </si>
  <si>
    <t>การศึกษา</t>
  </si>
  <si>
    <t>การศึกษาปฐมวัย ค.บ.5 ปี น่าน</t>
  </si>
  <si>
    <t>การศึกษาปฐมวัย ค.บ.5 ปี</t>
  </si>
  <si>
    <t>คณิตศาสตร์ ค.บ.5 ปี</t>
  </si>
  <si>
    <t>คอมพิวเตอร์ศึกษา ค.บ.5 ปี</t>
  </si>
  <si>
    <t>ดนตรีศึกษา(ดนตรีไทย) ค.บ.5 ปี</t>
  </si>
  <si>
    <t>ภาษาไทย ค.บ.5 ปี</t>
  </si>
  <si>
    <t>ภาษาอังกฤษ ค.บ.5 ปี</t>
  </si>
  <si>
    <t>วิทยาศาสตร์ ค.บ.5 ปี</t>
  </si>
  <si>
    <t>สังคมศึกษา ค.บ.5 ปี</t>
  </si>
  <si>
    <t>รวมปริญญาตรี</t>
  </si>
  <si>
    <t>บัณฑิตศึกษา</t>
  </si>
  <si>
    <t>ศิลปศาสตร์</t>
  </si>
  <si>
    <t>มีต่อ</t>
  </si>
  <si>
    <t>วิทยาศาสตร์</t>
  </si>
  <si>
    <t>สาธารณสุข</t>
  </si>
  <si>
    <t>วิทยาการคอมพิวเตอร์ วท.บ.4 ปี</t>
  </si>
  <si>
    <t>วิทยาศาสตร์สิ่งแวดล้อม วท.บ.4 ปี</t>
  </si>
  <si>
    <t>เทคโนโลยีสารสนเทศ</t>
  </si>
  <si>
    <t>เทคโนโลยีสารสนเทศ วท.บ.4 ปี</t>
  </si>
  <si>
    <t>บริหารธุรกิจ(การตลาด) บธ.บ.4 ปี</t>
  </si>
  <si>
    <t>บริหารธุรกิจ</t>
  </si>
  <si>
    <t>การบัญชี บช.บ.4 ปี</t>
  </si>
  <si>
    <t>บัญชี</t>
  </si>
  <si>
    <t>นิเทศศาสตร์</t>
  </si>
  <si>
    <t>เศรษฐศาสตร์</t>
  </si>
  <si>
    <t>การบัญชี เทียบโอน</t>
  </si>
  <si>
    <t>คณะมนุษยศาสตร์และสังคมศาสตร์</t>
  </si>
  <si>
    <t>นิติศาสตร์ น.บ.4 ปี</t>
  </si>
  <si>
    <t>นิติศาสตร์</t>
  </si>
  <si>
    <t>การพัฒนาชุมชน ศศ.บ.4 ปี</t>
  </si>
  <si>
    <t>ดนตรีสากล ศศ.บ.4 ปี</t>
  </si>
  <si>
    <t>รัฐประศาสนศาสตร์ รป.บ.4 ปี</t>
  </si>
  <si>
    <t>รัฐประศาสนศาสตร์</t>
  </si>
  <si>
    <t>รัฐประศาสนศาสตร์ รป.บ.4 ปี น่าน</t>
  </si>
  <si>
    <t>ภาษาไทย ศศ.บ.4 ปี</t>
  </si>
  <si>
    <t>ภาษาไทย ศศ.บ.4 ปี จีน</t>
  </si>
  <si>
    <t>รัฐประศาสนศาสตร์ รป.บ.4 ปี แพร่</t>
  </si>
  <si>
    <t>ภาษาอังกฤษ ศศ.บ.4 ปี</t>
  </si>
  <si>
    <t>สังคมศาสตร์เพื่อการพัฒนาท้องถิ่น</t>
  </si>
  <si>
    <t>ศิลปกรรม</t>
  </si>
  <si>
    <t>เทคโนโลยี</t>
  </si>
  <si>
    <t>วิศวกรรมคอมพิวเตอร์ วศ.บ.4 ปี</t>
  </si>
  <si>
    <t>วิศวกรรม</t>
  </si>
  <si>
    <t>เกษตรศาสตร์(วิทยาศาสตร์การเกษตร) วท.บ.4 ปี</t>
  </si>
  <si>
    <t>เกษตรศาสตร์ วท.บ.4 ปี</t>
  </si>
  <si>
    <t>วิทยาลัยนานาชาติ</t>
  </si>
  <si>
    <t>ภาษาจีนธุรกิจ ศศ.บ.4 ปี</t>
  </si>
  <si>
    <t>ภาษาอังกฤษธุรกิจ(นานาชาติ) ศศ.บ.4 ปี</t>
  </si>
  <si>
    <t>รวมทั้งสิ้น</t>
  </si>
  <si>
    <t>คณะ</t>
  </si>
  <si>
    <t>ครุศาสตร์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</si>
  <si>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</si>
  <si>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</si>
  <si>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</si>
  <si>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</si>
  <si>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เกษตรศาสตร์</t>
  </si>
  <si>
    <t>การบัญชี</t>
  </si>
  <si>
    <t>สาธารณสุขศาสตร์</t>
  </si>
  <si>
    <t>สังคมศาสตร์เพื่อการพัฒนาท้องถิ่น ศศ.บ.4 ปี</t>
  </si>
  <si>
    <t>เทคโนโลยีการออกแบบผลิตภัณฑ์ ทล.บ.4 ปี</t>
  </si>
  <si>
    <t>เทคโนโลยีสำรวจและภูมิสารสนเทศ ทล.บ.4 ปี</t>
  </si>
  <si>
    <t>วิศวกรรมโลจิสติกส์ วศ.บ.4 ปี</t>
  </si>
  <si>
    <t>วิทยาศาสตร์การกีฬา วท.บ.4 ปี</t>
  </si>
  <si>
    <t>สารสนเทศศาสตร์และบรรณารักษศาสตร์ ศศ.บ.4 ปี</t>
  </si>
  <si>
    <t>บริหารธุรกิจ(บริหารทรัพยากรมนุษย์) บธ.บ.4 ปี</t>
  </si>
  <si>
    <t>วิทยาศาสตร์และเทคโนโลยีการอาหาร</t>
  </si>
  <si>
    <t>ภาษาไทย</t>
  </si>
  <si>
    <t>การศึกษาปฐมวัย</t>
  </si>
  <si>
    <t>สังคมศึกษา</t>
  </si>
  <si>
    <t>คอมพิวเตอร์</t>
  </si>
  <si>
    <t>วิทยาศาสตร์ทั่วไป</t>
  </si>
  <si>
    <t>คณิตศาสตร์</t>
  </si>
  <si>
    <t>ภาษาอังกฤษ</t>
  </si>
  <si>
    <t>เทคโนโลยีการออกแบบผลิตภัณฑ์</t>
  </si>
  <si>
    <t>เทคโนโลยีสำรวจและภูมิสารสนเทศ</t>
  </si>
  <si>
    <t>เทคโนโลยีไฟฟ้า</t>
  </si>
  <si>
    <t>เทคโนโลยีอุตสาหการ</t>
  </si>
  <si>
    <t>วิศวกรรมบริหารงานก่อสร้าง</t>
  </si>
  <si>
    <t>วิศวกรรมคอมพิวเตอร์</t>
  </si>
  <si>
    <t>วิศวกรรมโลจิสติกส์</t>
  </si>
  <si>
    <t>ภาษาอังกฤษธุรกิจ(นานาชาติ)</t>
  </si>
  <si>
    <t>ภาษาจีนธุรกิจ</t>
  </si>
  <si>
    <t>ดนตรีไทย</t>
  </si>
  <si>
    <t>ดนตรีสากล</t>
  </si>
  <si>
    <t>การพัฒนาชุมชน</t>
  </si>
  <si>
    <t>อาหารและโภชนาการ</t>
  </si>
  <si>
    <t>วิทยาศาสตร์การกีฬา</t>
  </si>
  <si>
    <t>วิทยาศาสตร์สิ่งแวดล้อม</t>
  </si>
  <si>
    <t>เคมี</t>
  </si>
  <si>
    <t>ชีววิทยา</t>
  </si>
  <si>
    <t>วิทยาการคอมพิวเตอร์</t>
  </si>
  <si>
    <t>ฟิสิกส์</t>
  </si>
  <si>
    <t>คอมพิวเตอร์ธุรกิจ</t>
  </si>
  <si>
    <t>การจัดการการเป็นผู้ประกอบการ</t>
  </si>
  <si>
    <t>นิเทศศาสตร์(การประชาสัมพันธ์)</t>
  </si>
  <si>
    <t>นิเทศศาสตร์(วิทยุกระจายเสียงและวิทยุโทรทัศน์)</t>
  </si>
  <si>
    <t>รัฐประศาสนศาสตร์ น่าน</t>
  </si>
  <si>
    <t>คอมพิวเตอร์ธุรกิจ เทียบโอน</t>
  </si>
  <si>
    <t>ปริญญาตรี</t>
  </si>
  <si>
    <t>ป.บัณฑิต</t>
  </si>
  <si>
    <t>ปริญญาโท</t>
  </si>
  <si>
    <t>ปริญญาเอก</t>
  </si>
  <si>
    <t>คณะวิทยาการจัดการ</t>
  </si>
  <si>
    <t>คณะเทคโนโลยีอุตสาหกรรม</t>
  </si>
  <si>
    <t>บริหารงานก่อสร้าง</t>
  </si>
  <si>
    <t>คณะวิทยาศาสตร์และเทคโนโลยี</t>
  </si>
  <si>
    <t>คณะเกษตรศาสตร์และสิ่งแวดล้อม</t>
  </si>
  <si>
    <t>เกษตรศาสตร์และสิ่งแวดล้อม</t>
  </si>
  <si>
    <t>ประเภทนักศึกษา</t>
  </si>
  <si>
    <t>นักศึกษาภาคปกติ</t>
  </si>
  <si>
    <t>นักศึกษาภาคพิเศษ</t>
  </si>
  <si>
    <t>นักศึกษาภาคปกติและภาคพิเศษ</t>
  </si>
  <si>
    <t>วิศวกรรมศาสตร์</t>
  </si>
  <si>
    <t>ระดับปริญญา</t>
  </si>
  <si>
    <t>โปรแกรมวิชา</t>
  </si>
  <si>
    <t>คอมพิวเตอร์ ค.บ.5 ปี</t>
  </si>
  <si>
    <t>วิทยาศาสตร์ทั่วไป ค.บ.5 ปี</t>
  </si>
  <si>
    <t>สังคมศึกษา ค.บ.5 ปี น่าน</t>
  </si>
  <si>
    <t>เทคโนโลยีไฟฟ้า ทล.บ.4 ปี</t>
  </si>
  <si>
    <t>เทคโนโลยีอุตสาหการ ทล.บ.4 ปี</t>
  </si>
  <si>
    <t>เทคโนโลยีอุตสาหการ เทียบโอน</t>
  </si>
  <si>
    <t>เทคโนโลยีไฟฟ้า เทียบโอน</t>
  </si>
  <si>
    <t>นิเทศศาสตร์(การประชาสัมพันธ์) นศ.บ.4 ปี</t>
  </si>
  <si>
    <t>นิเทศศาสตร์(วิทยุ&amp;วิทยุโทรทัศน์) นศ.บ.4 ปี</t>
  </si>
  <si>
    <t>การจัดการการเป็นผู้ประกอบการ บธ.บ.4 ปี</t>
  </si>
  <si>
    <t>คอมพิวเตอร์ธุรกิจ บธ.บ.4 ปี</t>
  </si>
  <si>
    <t>คอมพิวเตอร์ธุรกิจ บธ.บ.4 ปี น่าน</t>
  </si>
  <si>
    <t>คอมพิวเตอร์ธุรกิจ บธ.บ.4 ปี แพร่</t>
  </si>
  <si>
    <t>บริหารธุรกิจ(การจัดการธุรกิจบริการ) บธ.บ.4 ปี</t>
  </si>
  <si>
    <t>คณิตศาสตร์ วท.บ.4 ปี</t>
  </si>
  <si>
    <t>เคมี วท.บ.4 ปี</t>
  </si>
  <si>
    <t>ชีววิทยา วท.บ.4 ปี</t>
  </si>
  <si>
    <t>ฟิสิกส์ วท.บ.4 ปี</t>
  </si>
  <si>
    <t>วิทยาศาสตร์การกีฬา วท.บ.4ปี</t>
  </si>
  <si>
    <t>วิทยาศาสตร์และเทคโนโลยีการอาหาร วท.บ.4 ปี</t>
  </si>
  <si>
    <t>อาหารและโภชนาการ วท.บ.4 ปี</t>
  </si>
  <si>
    <t>ศิลปกรรม ศล.บ.4 ปี</t>
  </si>
  <si>
    <t>ดนตรีไทย ศศ.บ.4 ปี</t>
  </si>
  <si>
    <t>ภาษาอังกฤษธุรกิจ(นานาชาติ)ศศ.บ.4 ปี</t>
  </si>
  <si>
    <t>เศรษฐศาสตร์(เศรษฐศาสตร์ธุรกิจ) ศ.บ.4 ปี</t>
  </si>
  <si>
    <t>สาธารณสุขศาสตร์ ส.บ.4 ปี</t>
  </si>
  <si>
    <t>รวมปริญญาโท</t>
  </si>
  <si>
    <t>การศึกษาปฐมวัย ค.บ.5 ปึ</t>
  </si>
  <si>
    <t>การศึกษาปฐมวัย ค.บ.5 ปึ น่าน</t>
  </si>
  <si>
    <t>รวมปริญญาตรี 5 ปี</t>
  </si>
  <si>
    <t>รวมปริญญาตรี 4 ปี</t>
  </si>
  <si>
    <t>จำนวนนักศึกษาค้างชั้น จำแนกตามคณะ</t>
  </si>
  <si>
    <t>รวมนักศึกษาค้างชั้น</t>
  </si>
  <si>
    <t>จำนวนนักศึกษาเข้าปีการศึกษา 2554 จำแนกตามคณะ</t>
  </si>
  <si>
    <t>รวมนักศึกษาเข้าปี 2554</t>
  </si>
  <si>
    <t xml:space="preserve">รวมปริญญาตรี </t>
  </si>
  <si>
    <t>ปริญญาตรี 4 ปี</t>
  </si>
  <si>
    <t>ปริญญาตรี 5 ปี</t>
  </si>
  <si>
    <t>ป.โท</t>
  </si>
  <si>
    <t>ป.เอก</t>
  </si>
  <si>
    <t>ปี3</t>
  </si>
  <si>
    <t>ปี4</t>
  </si>
  <si>
    <t>ค้างชั้น</t>
  </si>
  <si>
    <t>ปี 1</t>
  </si>
  <si>
    <t>ปี 2</t>
  </si>
  <si>
    <t>ปี 3</t>
  </si>
  <si>
    <t>ปี 4</t>
  </si>
  <si>
    <t>ปี 5</t>
  </si>
  <si>
    <t>นศ.ใหม่</t>
  </si>
  <si>
    <t>นศ.เก่า</t>
  </si>
  <si>
    <t>ปริญญาตรี(เทียบโอน)</t>
  </si>
  <si>
    <t>รวมปริญญาเอก</t>
  </si>
  <si>
    <t>โครงการภาคพิเศษ(กศ.บป.) = โครงการการจัดการศึกษาระดับอุดมศึกษาสำหรับบุคลากรประจำการ</t>
  </si>
  <si>
    <t xml:space="preserve">สาธารณสุข </t>
  </si>
  <si>
    <t>การบริหารธุรกิจ(การตลาด) บธ.บ.4 ปี</t>
  </si>
  <si>
    <t>การบริหารธุรกิจ(การบริหารทรัพยากรมนุษย์) บธ.บ.4 ปี</t>
  </si>
  <si>
    <t>บัณฑิตศึกษาภาคพิเศษ</t>
  </si>
  <si>
    <t>การท่องเที่ยว ศศ.บ.4 ปี</t>
  </si>
  <si>
    <t>บริหารงานก่อสร้าง วศ.บ.4 ปี</t>
  </si>
  <si>
    <t>การบัญชี  เทียบโอน</t>
  </si>
  <si>
    <t>การท่องเที่ยว</t>
  </si>
  <si>
    <t>การบริหารธุรกิจ(การตลาด)</t>
  </si>
  <si>
    <t>การบริหารธุรกิจ(การบริหารทรัพยากรมนุษย์)</t>
  </si>
  <si>
    <t>การบริหารธุรกิจ(การจัดการธุรกิจบริการ)</t>
  </si>
  <si>
    <t>วิศวกรรมอิเล็กทรอนิกส์</t>
  </si>
  <si>
    <t>นิเทศาสตร์</t>
  </si>
  <si>
    <t>บริหารธุรกิจ บธ.ม.รุ่น 5</t>
  </si>
  <si>
    <t>รวมปริญญาตรีเทียบโอน</t>
  </si>
  <si>
    <t>จำนวนนักศึกษาเข้าปีการศึกษา 2555 จำแนกตามคณะ</t>
  </si>
  <si>
    <t>รวมนักศึกษาเข้าปี 2555</t>
  </si>
  <si>
    <t>สังคมศึกษา น่าน ค.บ.5 ปี</t>
  </si>
  <si>
    <t>การอาหารและโภชนาการ วท.บ.4 ปี</t>
  </si>
  <si>
    <t>การบริหารธุรกิจ(การจัดการธุรกิจบริการ) บธ.บ.4 ปี</t>
  </si>
  <si>
    <t>นิเทศศาสตร์(วิทยุกระจายเสียงและวิทยุโทรทัศน์) นศ.บ.4 ปี</t>
  </si>
  <si>
    <t>การบัญชี บช.บ.เทียบโอน</t>
  </si>
  <si>
    <t>การบริหารธุรกิจ(การตลาด) บธ.บ.เทียบโอน</t>
  </si>
  <si>
    <t>การบริหารธุรกิจ(การบริหารทรัพยากรมนุษย์) บธ.บ.เทียบโอน</t>
  </si>
  <si>
    <t>คอมพิวเตอร์ธุรกิจ  บธ.บ.เทียบโอน</t>
  </si>
  <si>
    <t>การบริหารธุรกิจ(การจัดการธุรกิจบริการ) บธ.บ.เทียบโอน</t>
  </si>
  <si>
    <t>สารสนเทศศาสตร์และบรรณรักษศาสตร์ ศศ.บ.4 ปี</t>
  </si>
  <si>
    <t>รัฐประศาสนศาสตร์  น่าน รป.บ.4 ปี</t>
  </si>
  <si>
    <t>รัฐประศาสนศาสตร์  แพร่ รป.บ.4 ปี</t>
  </si>
  <si>
    <t>เทคโนโลยีไฟฟ้า ทล.บ.เทียบโอน</t>
  </si>
  <si>
    <t>เทคโนโลยีอุตสาหการ ทล.บ.เทียบโอน</t>
  </si>
  <si>
    <t>วิศวกรรมศาสตร์(วิศวกรรมคอมพิวเตอร์) วศ.บ.เทียบโอน</t>
  </si>
  <si>
    <t>วิศวกรรมอิเล็กทรอนิกส์  วศ.บ.เทียบโอน</t>
  </si>
  <si>
    <t>วิศวกรรมอิเล็กทรอนิกส์ วศ.บ.4 ปี</t>
  </si>
  <si>
    <t>พลศึกษา</t>
  </si>
  <si>
    <t>อุตสาหกรรมศิลป์</t>
  </si>
  <si>
    <t>เทคโนโลยีการศึกษาและคอมพิวเตอร์</t>
  </si>
  <si>
    <t>ภาษาจีน</t>
  </si>
  <si>
    <t>ภาษาเกาหลี</t>
  </si>
  <si>
    <t>นาฏศิลป์</t>
  </si>
  <si>
    <t>การประถมศึกษา</t>
  </si>
  <si>
    <t>วิศวกรรมการจัดการพลังงาน</t>
  </si>
  <si>
    <t>ภาษาจีนธุรกิจ 2+2</t>
  </si>
  <si>
    <t>ขีววิทยา</t>
  </si>
  <si>
    <t>หลักสูตรและการสอน ค.ม.รุ่น 15</t>
  </si>
  <si>
    <t>วิจัยและประเมินเพื่อพัฒนาการศึกษา ปรด.</t>
  </si>
  <si>
    <t>การบริหารการศึกษา รุ่น 16</t>
  </si>
  <si>
    <t>การบริหารธุรกิจ(การตลาด) เทียบโอน</t>
  </si>
  <si>
    <t>การบริหารธุรกิจ(การบริหารทรัพยากรมนุษย์) เทียบโอน</t>
  </si>
  <si>
    <t>การบริหารธุรกิจ(การจัดการธุรกิจบริการ) เทียบโอน</t>
  </si>
  <si>
    <t>จำนวนนักศึกษาเข้าปีการศึกษา 2556 จำแนกตามคณะ</t>
  </si>
  <si>
    <t>รวมนักศึกษาเข้าปี 2556</t>
  </si>
  <si>
    <t>1</t>
  </si>
  <si>
    <t>วิจัยและประเมินเพื่อพัฒนาการศึกษา รุ่น 2</t>
  </si>
  <si>
    <t>หลักสูตรและการสอน รุ่น 16</t>
  </si>
  <si>
    <t>การบริหารการศึกษา รุ่น 17</t>
  </si>
  <si>
    <t>การจัดการการเป็นผู้ประกอบการ แพร่</t>
  </si>
  <si>
    <t>วิจัยและประเมินเพื่อพัฒนาการศึกษา รุ่น 1</t>
  </si>
  <si>
    <t>มหาวิทยาลัยราชภัฏอุตรดิตถ์ วิทยาเขตแพร่</t>
  </si>
  <si>
    <t>รวมปริญญาตรี เทียบโอน</t>
  </si>
  <si>
    <t>2</t>
  </si>
  <si>
    <t>3</t>
  </si>
  <si>
    <t>4</t>
  </si>
  <si>
    <t>5</t>
  </si>
  <si>
    <t>6</t>
  </si>
  <si>
    <t>7</t>
  </si>
  <si>
    <t>การจัดการการเป็นผู้ประกอบการ(การจัดการการค้าปลีก)*</t>
  </si>
  <si>
    <t>การจัดการการเป็นผู้ประกอบการ แพร่*</t>
  </si>
  <si>
    <t>* การจัดการการเป็นผู้ประกอบการ แพร่  ลำดับที่ 20   โครงการความร่วมมือด้ารวิชาการ การจัดการศึกษาระดับอุดมศึกษาโดยความร่วมมือกับจังหวัดแพร่ องค์การบริหารส่วนจังหวัดแพร่ มหาวิทยาราชภัฏอุตรดิตถ์วิทยาเขตแพร่</t>
  </si>
  <si>
    <t>* การจัดการการเป็นผู้ประกอบการ(การจัดการการค้าปลีก)  ลำดับที่ 21  โครงการผลิตบัณฑิตหลักสูตรบริหารธุรกิจ สาขาวิชาการจัดการการเป็นผู้ประกอบการ วิชาเอกการจัดการการค้าปลีกตามความร่วมมือสนับนุนการศึกษากับบริษัทซีพี ออลล์จำกัด(มหาชน)</t>
  </si>
  <si>
    <t>*เทคโนโลยีอุตสาหกรรม(การจัดการงานก่อสร้าง) ภาคพิเศษลำดับที่ 2 โครงการผลิตบัณฑิตหลักสูตรเทคโนโลยีบัณฑิต สาขาเทคโนโลยีอุตสาหกรรมแขนงการจัดการงานก่อสร้าง(2 ปีต่อเนื่อง)โดยความร่วมมือสำนักงานส่งเสริมการปกครองท้องถิ่นจังหวัดน่านกับ</t>
  </si>
  <si>
    <t>มหาวิทยาลัยราชภัฏอุตรดิตถ์ วิทยาเขตน่าน</t>
  </si>
  <si>
    <t>โครงการความร่วมมือด้านวิชาการการจัดการศึกษาระดับอุดมศึกษาโดยความร่วมมือกับจังหวัดแพร่  องค์การบริหารจังหวัดแพร่</t>
  </si>
  <si>
    <t>โครงการผลิตบัณฑิตหลักสูตรบริหารธุรกิจ สาขาวิชาการจัดการการเป็นผู้ประกอบการ วิชาเอกการจัดการการค้าปลีกตามความร่วมมือ</t>
  </si>
  <si>
    <t>การออกแบบนิเทศศิลป์</t>
  </si>
  <si>
    <t>ภาษาไทย จีน</t>
  </si>
  <si>
    <t>540420601</t>
  </si>
  <si>
    <t>การอาหารและธุรกิจการบริการ วท.บ.</t>
  </si>
  <si>
    <t>540423801</t>
  </si>
  <si>
    <t>วิทยาการคอมพิวเตอร์ วท.บ.</t>
  </si>
  <si>
    <t>540423802</t>
  </si>
  <si>
    <t>ชีววิทยาประยุกต์ (ชีววิทยา) วท.บ.</t>
  </si>
  <si>
    <t>540427421</t>
  </si>
  <si>
    <t>ชีววิทยาประยุกต์(จุลชีววิทยา) วท.บ.</t>
  </si>
  <si>
    <t>วิทยาศาสตร์สิ่งแวดล้อม วท.บ.</t>
  </si>
  <si>
    <t>540429501</t>
  </si>
  <si>
    <t>วิทยาศาสตร์การกีฬา(การฝึกและการจัดการกีฬา) วท.บ.</t>
  </si>
  <si>
    <t>540429701</t>
  </si>
  <si>
    <t>เทคโนโลยีสารสนเทศ วท.บ.</t>
  </si>
  <si>
    <t>สาธารณสุขศาสตร์(สาธารณสุขชุมชน) ส.บ.</t>
  </si>
  <si>
    <t>540427903</t>
  </si>
  <si>
    <t>540427911</t>
  </si>
  <si>
    <t>สาธารณสุขศาสตร์(การส่งเสริมสุขภาพ) ส.บ.</t>
  </si>
  <si>
    <t>530422601</t>
  </si>
  <si>
    <t>คณิตศาสตร์ประยุกต์ วท.บ.</t>
  </si>
  <si>
    <t>530423801</t>
  </si>
  <si>
    <t>530427411</t>
  </si>
  <si>
    <t>530429501</t>
  </si>
  <si>
    <t>530429701</t>
  </si>
  <si>
    <t>520423801</t>
  </si>
  <si>
    <t>520429501</t>
  </si>
  <si>
    <t>520427902</t>
  </si>
  <si>
    <t>การบริหารธุรกิจ (การตลาด) บธ.บ.</t>
  </si>
  <si>
    <t>คอมพิวเตอร์ธุรกิจ บธ.บ.</t>
  </si>
  <si>
    <t>การบัญชี บช.บ.</t>
  </si>
  <si>
    <t>การบริหารธุรกิจ(คอมพิวเตอร์ธุรกิจ) บธ.บ.</t>
  </si>
  <si>
    <t>การบริหารธุรกิจ(ธุรกิจบริการ) บธ.บ.</t>
  </si>
  <si>
    <t>540434921</t>
  </si>
  <si>
    <t>540434931</t>
  </si>
  <si>
    <t>การบริหารธุรกิจ (การบริหารทรัพยากรมนุษย์) บธ.บ.</t>
  </si>
  <si>
    <t>540434941</t>
  </si>
  <si>
    <t>540434942</t>
  </si>
  <si>
    <t>540434943</t>
  </si>
  <si>
    <t>540434951</t>
  </si>
  <si>
    <t>540439801</t>
  </si>
  <si>
    <t>540435901</t>
  </si>
  <si>
    <t>วิทยุกระจายเสียงและวิทยุโทรทัศน์ นศ.บ.</t>
  </si>
  <si>
    <t>540436001</t>
  </si>
  <si>
    <t>การโฆษณาและการประชาสัมพันธ์ นศ.บ.</t>
  </si>
  <si>
    <t>540433601</t>
  </si>
  <si>
    <t>เศรษฐศาสตร์ ศ.บ.</t>
  </si>
  <si>
    <t>530434921</t>
  </si>
  <si>
    <t>530434931</t>
  </si>
  <si>
    <t>530434941</t>
  </si>
  <si>
    <t>530434943</t>
  </si>
  <si>
    <t>530436001</t>
  </si>
  <si>
    <t>530433601</t>
  </si>
  <si>
    <t>520434921</t>
  </si>
  <si>
    <t>520434931</t>
  </si>
  <si>
    <t>520434941</t>
  </si>
  <si>
    <t>520434951</t>
  </si>
  <si>
    <t>520435901</t>
  </si>
  <si>
    <t>520436001</t>
  </si>
  <si>
    <t>ภาษาไทย ศศ.บ.</t>
  </si>
  <si>
    <t>540440102</t>
  </si>
  <si>
    <t>540440201</t>
  </si>
  <si>
    <t>ภาษาอังกฤษ ศศ.บ.</t>
  </si>
  <si>
    <t>การจัดการการท่องเที่ยว ศศ.บ.</t>
  </si>
  <si>
    <t>540443521</t>
  </si>
  <si>
    <t>ดนตรีสากล ศศ.บ.</t>
  </si>
  <si>
    <t>540444201</t>
  </si>
  <si>
    <t>การพัฒนาชุมชน ศศ.บ.</t>
  </si>
  <si>
    <t>540444301</t>
  </si>
  <si>
    <t>สารสนเทศศาสตร์และบรรณารักษศาสตร์ ศศ.บ.</t>
  </si>
  <si>
    <t>540449001</t>
  </si>
  <si>
    <t>นิติศาสตร์ น.บ.</t>
  </si>
  <si>
    <t>540445701</t>
  </si>
  <si>
    <t>ศิลปกรรม(ออกแบบประยุกต์ศิลป์) ศล.บ.</t>
  </si>
  <si>
    <t>540445731</t>
  </si>
  <si>
    <t>ศิลปกรรม (จิตรกรรม ประติมากรรม และภาพพิมพ์) ศล.บ.</t>
  </si>
  <si>
    <t>540446101</t>
  </si>
  <si>
    <t>รัฐประศาสนศาสตร์ รป.บ.</t>
  </si>
  <si>
    <t>540446102</t>
  </si>
  <si>
    <t>530441801</t>
  </si>
  <si>
    <t>530449001</t>
  </si>
  <si>
    <t>530445701</t>
  </si>
  <si>
    <t>520443521</t>
  </si>
  <si>
    <t>520449001</t>
  </si>
  <si>
    <t>520445701</t>
  </si>
  <si>
    <t>เทคโนโลยีอุตสาหการ ทล.บ.</t>
  </si>
  <si>
    <t>วิศวกรรมคอมพิวเตอร์ วศ.บ.</t>
  </si>
  <si>
    <t>บริหารงานก่อสร้าง ทล.บ.</t>
  </si>
  <si>
    <t>เทคโนโลยีไฟฟ้า(ไฟฟ้ากำลัง) ทล.บ.</t>
  </si>
  <si>
    <t>เทคโนโลยีไฟฟ้า(อิเล็กทรอนิกส์) ทล.บ.</t>
  </si>
  <si>
    <t>เทคโนโลยีอุตสาหการ(เทคโนโลยีการผลิต) ทล.บ.</t>
  </si>
  <si>
    <t>540465511</t>
  </si>
  <si>
    <t>540465611</t>
  </si>
  <si>
    <t>เทคโนโลยีสำรวจและภูมิสารสนเทศ ทล.บ.</t>
  </si>
  <si>
    <t>540465621</t>
  </si>
  <si>
    <t>เทคโนโลยีการออกแบบผลิตภัณฑ์ ทล.บ.</t>
  </si>
  <si>
    <t>540466511</t>
  </si>
  <si>
    <t>เทคโนโลยีอุตสาหการ(เทคโนโลยีการจัดการอุตสาหกรรม) ทล.บ.</t>
  </si>
  <si>
    <t>540466801</t>
  </si>
  <si>
    <t>530462101</t>
  </si>
  <si>
    <t>เทคโนโลยีภาพยนตร์คอมพิวเตอร์ ทล.บ.</t>
  </si>
  <si>
    <t>530462201</t>
  </si>
  <si>
    <t>530465511</t>
  </si>
  <si>
    <t>530465521</t>
  </si>
  <si>
    <t>530465621</t>
  </si>
  <si>
    <t>คอมพิวเตอร์เพื่อการออกแบบ(คอมพิวเตอร์ออกแบบผลิตภัณฑ์) ทล.บ.</t>
  </si>
  <si>
    <t>530466511</t>
  </si>
  <si>
    <t>530466801</t>
  </si>
  <si>
    <t>520462201</t>
  </si>
  <si>
    <t>520465621</t>
  </si>
  <si>
    <t>520466521</t>
  </si>
  <si>
    <t>รวมค้างชั้นคณะวิทยาศาสตร์และเทคโนโลยี</t>
  </si>
  <si>
    <t>รวมค้างชั้นคณะครุศาสตร์</t>
  </si>
  <si>
    <t>รัฐประศาสนศาสตร์ รุ่น 30</t>
  </si>
  <si>
    <t>นิติศาสตร์ รุ่น 30</t>
  </si>
  <si>
    <t>วิศวกรรมอิเล็กทรอนิกส์ เทียบโอน รุ่น 30</t>
  </si>
  <si>
    <t>การบริหารธุรกิจ(การจัดการธุรกิจบริการ) เทียบโอน รุ่น 30</t>
  </si>
  <si>
    <t>การบัญชี เทียบโอน รุ่น 30</t>
  </si>
  <si>
    <t>คอมพิวเตอร์ธุรกิจ รุ่น 30</t>
  </si>
  <si>
    <t>การบริหารธุรกิจ(การตลาด) เทียบโอน รุ่น 30</t>
  </si>
  <si>
    <t>สาธารณสุขศาสตร์ รุ่น 30</t>
  </si>
  <si>
    <t>การบริหารธุรกิจ(การบริหารทรัพยากรมนุษย์)เทียบโอน</t>
  </si>
  <si>
    <t>รัฐประศาสนศาสตร์ รุ่น 31</t>
  </si>
  <si>
    <t>นิติศาสตร์ รุ่น 31</t>
  </si>
  <si>
    <t>โครงการความร่วมมือด้านวิชาการ การพัฒนาบุคลากรและการบริหารวิชาการร่วมกับองค์การบริหารส่วนจังหวัดแพร่</t>
  </si>
  <si>
    <t>คอมพิวเตอร์ธุรกิจ  เทียบโอน</t>
  </si>
  <si>
    <t xml:space="preserve">ภาษาไทย </t>
  </si>
  <si>
    <t>วิทยาลัยน่าน</t>
  </si>
  <si>
    <t xml:space="preserve">บริหารธุรกิจ(การจัดการ)  </t>
  </si>
  <si>
    <t xml:space="preserve">รัฐประศาสนศาสตร์(บริหารรัฐกิจ)  </t>
  </si>
  <si>
    <t>รายงานข้อมูลนักศึกษาปีการศึกษา 2558</t>
  </si>
  <si>
    <t>จำนวนนักศึกษาเข้าใหม่ ปีการศึกษา 2558 จำแนกตามคณะ</t>
  </si>
  <si>
    <t>รัฐประศาสนศาสตร๋</t>
  </si>
  <si>
    <t>จำนวนนักศึกษาเข้าปีการศึกษา 2557 จำแนกตามคณะ</t>
  </si>
  <si>
    <t>รวมนักศึกษาเข้าใหม่ปี 2558</t>
  </si>
  <si>
    <t>รวมนักศึกษาเข้าปี 2557</t>
  </si>
  <si>
    <t>คอมพิวเตอร์ธุรกิจ แพร่  รุ่น 31</t>
  </si>
  <si>
    <t>รัฐประศาสนศาสตร์(บริหารรัฐกิจ) รุ่น 31</t>
  </si>
  <si>
    <t>บริหารการพัฒนา เทียบโอน รุ่น 31</t>
  </si>
  <si>
    <t>บริหารธุรกิจ(การจัดการ) เทียบโอน รุ่น 31</t>
  </si>
  <si>
    <t>วิจัยและประเมินเพื่อพัฒนาการศึกษา รุ่น 3  ปรด.</t>
  </si>
  <si>
    <t>บริหารธุรกิจ รุ่น 7</t>
  </si>
  <si>
    <t>บริหารธุรกิจ รุ่น 8</t>
  </si>
  <si>
    <t>บริหารธุรกิจ รุ่น 7 น่าน</t>
  </si>
  <si>
    <t>รัฐประศาสนศาสตร์ รุ่น 30 น่าน</t>
  </si>
  <si>
    <t>รัฐประศาสนศาสตร์ รุ่น 30 แพร่</t>
  </si>
  <si>
    <t>เทคโนโลยีการออกแบบผลิตภัณฑ์ เทียบโอน</t>
  </si>
  <si>
    <t>วิศวกรรมบริหารงานก่อสร้าง เทียบโอน</t>
  </si>
  <si>
    <t>วิศวกรรมศาสตร์(วิศวกรรมคอมพิวเตอร์) เทียบโอน</t>
  </si>
  <si>
    <t>วิศวกรมคอมพิวเตอร์</t>
  </si>
  <si>
    <t>หลักสูตรและการสอน น่าน รุ่น 16</t>
  </si>
  <si>
    <t>หลักสูตรและการสอน รุ่น 17</t>
  </si>
  <si>
    <t>การบริหารการศึกษา น่าน รุ่น 17</t>
  </si>
  <si>
    <t>การจัดการทรัพยากรธรรมชาติและสิ่งแวดล้อม รุ่น 1</t>
  </si>
  <si>
    <t>การจัดการงานวิศวกรรม รุ่น 1</t>
  </si>
  <si>
    <t>สาธารณสุขศาสตร์ ส.บ.4 ปี รุ่น 29</t>
  </si>
  <si>
    <t>บริหารธุรกิจ(การจัดการธุรกิจบริการ) บธ.บ.เทียบโอน รุ่น 29</t>
  </si>
  <si>
    <t>บริหารธุรกิจ รุ่น 6</t>
  </si>
  <si>
    <t>รัฐประศาสนศาสตร์ รป.บ.4 ปี รุ่น 29</t>
  </si>
  <si>
    <t>นิติศาสตร์ รป.บ.4 ปี รุ่น 29</t>
  </si>
  <si>
    <t>รัฐประศาสนศาสตร์ น่าน รป.บ.4 ปี รุ่น 29</t>
  </si>
  <si>
    <t>รัฐประศาสนศาสตร์ แพร่ รป.บ.4 ปี รุ่น 29</t>
  </si>
  <si>
    <t>หลักสูตรและการสอน รุ่น 14</t>
  </si>
  <si>
    <t>บริหารธุรกิจ(การจัดการธุรกิจบริการ) บธ.บ.4 ปี รุ่น 28</t>
  </si>
  <si>
    <t>คอมพิวเตอร์ธุรกิจ  บธ.บ.4 ปี แพร่   รุ่น 28</t>
  </si>
  <si>
    <t>บริหารธุรกิจ(การจัดการธุรกิจบริการ)  บธ.บ.4 ปี   แพร่ รุ่น 28</t>
  </si>
  <si>
    <t>รัฐประศาสนศาสตร์ รป.บ.4 ปี รุ่น 28</t>
  </si>
  <si>
    <t>รัฐประศาสนศาสตร์ รป.บ.4 ปี น่าน รุ่น 28</t>
  </si>
  <si>
    <t>รัฐประศาสนศาสตร์ รป.บ.4 ปี แพร่ รุ่น 28</t>
  </si>
  <si>
    <t>โครงการผลิตบัณฑิตหลักสูตรเทคโนโลยีบัณฑิต ตามบันทึกความร่วมมือด้านวิชาการระหว่างมหาวิทยาลัยราชภัฏกับจังหวัดน่าน</t>
  </si>
  <si>
    <t xml:space="preserve"> บริหารธุรกิจ</t>
  </si>
  <si>
    <t xml:space="preserve">วิทยาศาสตร์และเทคโนโลยีการอาหาร วท.บ. </t>
  </si>
  <si>
    <t>เกษตรศาสตร์(วิทยาศาสตร์การเกษตร) วท.บ.</t>
  </si>
  <si>
    <t>เทคโนโลยีอุตสาหกรรม(การจัดการงานก่อสร้าง) อบจ.น่าน*เทียบโอน รุ่น 30</t>
  </si>
  <si>
    <t>รวมปรืญญาตรี 4 ปี</t>
  </si>
  <si>
    <t>สรุปจำนวนนักศึกษามหาวิทยาลัยราชภัฏอุตรดิตถ์ ปีการศึกษา 2558</t>
  </si>
  <si>
    <t>สนับสนุนการศึกษากับซีพี ออลล์ จำกัด (มหาชน)</t>
  </si>
  <si>
    <t xml:space="preserve">ภาคพิเศษ(กศ.บป.) </t>
  </si>
  <si>
    <t>สรุปจำนวนนักศึกษา มหาวิทยาลัยราชภัฏอุตรดิตถ์ ปีการศึกษา 2558 จำแนกตามคณะ</t>
  </si>
  <si>
    <t xml:space="preserve">                                                                                                                                                    สรุปจำนวนนักศึกษา มหาวิทยาลัยราชภัฏอุตรดิตถ์ ปีการศึกษา 2558 จำแนกตามคณะ                                                                                                                                    </t>
  </si>
  <si>
    <t>สรุปจำนวนนักศึกษา มหาวิทยาลัยราชภัฏอุตรดิตถ์ ปีการศึกษา 2558 จำแนกตามสาขาวิชา</t>
  </si>
</sst>
</file>

<file path=xl/styles.xml><?xml version="1.0" encoding="utf-8"?>
<styleSheet xmlns="http://schemas.openxmlformats.org/spreadsheetml/2006/main">
  <numFmts count="1">
    <numFmt numFmtId="165" formatCode="#,###"/>
  </numFmts>
  <fonts count="17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9"/>
      <name val="TH SarabunPSK"/>
      <family val="2"/>
    </font>
    <font>
      <sz val="14"/>
      <color theme="1"/>
      <name val="TH SarabunPSK"/>
      <family val="2"/>
    </font>
    <font>
      <sz val="8"/>
      <name val="TH SarabunPSK"/>
      <family val="2"/>
    </font>
    <font>
      <b/>
      <sz val="12"/>
      <name val="TH SarabunPSK"/>
      <family val="2"/>
    </font>
    <font>
      <b/>
      <sz val="20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5">
    <xf numFmtId="0" fontId="0" fillId="0" borderId="0" xfId="0"/>
    <xf numFmtId="3" fontId="6" fillId="0" borderId="1" xfId="0" applyNumberFormat="1" applyFont="1" applyBorder="1"/>
    <xf numFmtId="3" fontId="6" fillId="0" borderId="0" xfId="0" applyNumberFormat="1" applyFont="1"/>
    <xf numFmtId="3" fontId="8" fillId="0" borderId="1" xfId="0" applyNumberFormat="1" applyFont="1" applyBorder="1"/>
    <xf numFmtId="0" fontId="4" fillId="2" borderId="0" xfId="0" applyFont="1" applyFill="1" applyAlignment="1">
      <alignment horizontal="center"/>
    </xf>
    <xf numFmtId="3" fontId="8" fillId="0" borderId="0" xfId="0" applyNumberFormat="1" applyFont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2" xfId="0" applyFont="1" applyBorder="1"/>
    <xf numFmtId="0" fontId="10" fillId="0" borderId="0" xfId="0" applyFont="1"/>
    <xf numFmtId="3" fontId="6" fillId="0" borderId="12" xfId="0" applyNumberFormat="1" applyFont="1" applyBorder="1"/>
    <xf numFmtId="3" fontId="6" fillId="0" borderId="9" xfId="0" applyNumberFormat="1" applyFont="1" applyBorder="1"/>
    <xf numFmtId="3" fontId="6" fillId="0" borderId="13" xfId="0" applyNumberFormat="1" applyFont="1" applyBorder="1"/>
    <xf numFmtId="3" fontId="11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/>
    <xf numFmtId="0" fontId="13" fillId="0" borderId="4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/>
    <xf numFmtId="3" fontId="4" fillId="2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 applyAlignment="1"/>
    <xf numFmtId="3" fontId="4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0" xfId="0" applyFont="1" applyBorder="1" applyAlignment="1"/>
    <xf numFmtId="0" fontId="10" fillId="0" borderId="15" xfId="0" applyFont="1" applyBorder="1" applyAlignment="1"/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3" fillId="0" borderId="15" xfId="0" applyFont="1" applyBorder="1"/>
    <xf numFmtId="0" fontId="4" fillId="0" borderId="14" xfId="0" applyFont="1" applyBorder="1"/>
    <xf numFmtId="0" fontId="4" fillId="0" borderId="9" xfId="0" applyFont="1" applyBorder="1"/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9" fontId="4" fillId="0" borderId="6" xfId="0" applyNumberFormat="1" applyFont="1" applyBorder="1" applyAlignment="1">
      <alignment horizontal="center"/>
    </xf>
    <xf numFmtId="0" fontId="13" fillId="0" borderId="7" xfId="0" applyFont="1" applyBorder="1"/>
    <xf numFmtId="0" fontId="13" fillId="0" borderId="8" xfId="0" applyFont="1" applyBorder="1"/>
    <xf numFmtId="0" fontId="4" fillId="0" borderId="14" xfId="0" applyFont="1" applyBorder="1" applyAlignment="1"/>
    <xf numFmtId="0" fontId="13" fillId="0" borderId="6" xfId="0" applyFont="1" applyBorder="1"/>
    <xf numFmtId="0" fontId="12" fillId="0" borderId="7" xfId="0" applyFont="1" applyBorder="1"/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4" fillId="0" borderId="15" xfId="0" applyFont="1" applyBorder="1"/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3" fillId="0" borderId="10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6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/>
    <xf numFmtId="0" fontId="16" fillId="0" borderId="0" xfId="0" applyFont="1" applyBorder="1" applyAlignment="1">
      <alignment vertical="top" wrapText="1"/>
    </xf>
    <xf numFmtId="0" fontId="13" fillId="0" borderId="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/>
    <xf numFmtId="0" fontId="0" fillId="0" borderId="4" xfId="0" applyBorder="1" applyAlignment="1"/>
    <xf numFmtId="0" fontId="0" fillId="0" borderId="11" xfId="0" applyBorder="1" applyAlignment="1"/>
    <xf numFmtId="3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4:L20"/>
  <sheetViews>
    <sheetView workbookViewId="0">
      <selection sqref="A1:K21"/>
    </sheetView>
  </sheetViews>
  <sheetFormatPr defaultColWidth="9" defaultRowHeight="24"/>
  <cols>
    <col min="1" max="4" width="9" style="2"/>
    <col min="5" max="5" width="23.7109375" style="2" customWidth="1"/>
    <col min="6" max="6" width="54.7109375" style="2" customWidth="1"/>
    <col min="7" max="10" width="9.7109375" style="2" customWidth="1"/>
    <col min="11" max="11" width="9.85546875" style="2" customWidth="1"/>
    <col min="12" max="12" width="15.140625" style="2" customWidth="1"/>
    <col min="13" max="16384" width="9" style="2"/>
  </cols>
  <sheetData>
    <row r="4" spans="2:11" ht="30.75">
      <c r="F4" s="164" t="s">
        <v>429</v>
      </c>
      <c r="G4" s="164"/>
      <c r="H4" s="164"/>
      <c r="I4" s="164"/>
      <c r="J4" s="164"/>
      <c r="K4" s="164"/>
    </row>
    <row r="6" spans="2:11">
      <c r="B6" s="176" t="s">
        <v>120</v>
      </c>
      <c r="C6" s="177"/>
      <c r="D6" s="177"/>
      <c r="E6" s="177"/>
      <c r="F6" s="178"/>
      <c r="G6" s="165" t="s">
        <v>125</v>
      </c>
      <c r="H6" s="165"/>
      <c r="I6" s="165"/>
      <c r="J6" s="165"/>
      <c r="K6" s="165"/>
    </row>
    <row r="7" spans="2:11">
      <c r="B7" s="179"/>
      <c r="C7" s="180"/>
      <c r="D7" s="180"/>
      <c r="E7" s="180"/>
      <c r="F7" s="181"/>
      <c r="G7" s="44" t="s">
        <v>110</v>
      </c>
      <c r="H7" s="44" t="s">
        <v>111</v>
      </c>
      <c r="I7" s="44" t="s">
        <v>112</v>
      </c>
      <c r="J7" s="44" t="s">
        <v>113</v>
      </c>
      <c r="K7" s="44" t="s">
        <v>60</v>
      </c>
    </row>
    <row r="8" spans="2:11">
      <c r="B8" s="182" t="s">
        <v>1</v>
      </c>
      <c r="C8" s="183"/>
      <c r="D8" s="183"/>
      <c r="E8" s="183"/>
      <c r="F8" s="184"/>
      <c r="G8" s="1">
        <f>SUM('2สรุปจำนวนรวมคณะ,สาขา'!AE19-'1สรุปจำนวน นศ.ทั้งหมด'!G10-'1สรุปจำนวน นศ.ทั้งหมด'!G12-'1สรุปจำนวน นศ.ทั้งหมด'!G13)</f>
        <v>9943</v>
      </c>
      <c r="H8" s="1"/>
      <c r="I8" s="1"/>
      <c r="J8" s="1"/>
      <c r="K8" s="1">
        <f>SUM(G8,H8,I8,J8)</f>
        <v>9943</v>
      </c>
    </row>
    <row r="9" spans="2:11">
      <c r="B9" s="170" t="s">
        <v>252</v>
      </c>
      <c r="C9" s="171"/>
      <c r="D9" s="171"/>
      <c r="E9" s="171"/>
      <c r="F9" s="172"/>
      <c r="G9" s="22"/>
      <c r="H9" s="22"/>
      <c r="I9" s="22"/>
      <c r="J9" s="22"/>
      <c r="K9" s="22"/>
    </row>
    <row r="10" spans="2:11">
      <c r="B10" s="173" t="s">
        <v>238</v>
      </c>
      <c r="C10" s="174"/>
      <c r="D10" s="174"/>
      <c r="E10" s="174"/>
      <c r="F10" s="175"/>
      <c r="G10" s="24">
        <f>SUM('3จำนวนน.ศ.ปีการศึกษา2558'!F399)</f>
        <v>16</v>
      </c>
      <c r="H10" s="24"/>
      <c r="I10" s="24"/>
      <c r="J10" s="24"/>
      <c r="K10" s="24">
        <f t="shared" ref="K10:K17" si="0">SUM(G10,H10,I10,J10)</f>
        <v>16</v>
      </c>
    </row>
    <row r="11" spans="2:11">
      <c r="B11" s="170" t="s">
        <v>253</v>
      </c>
      <c r="C11" s="171"/>
      <c r="D11" s="171"/>
      <c r="E11" s="171"/>
      <c r="F11" s="172"/>
      <c r="G11" s="22"/>
      <c r="H11" s="22"/>
      <c r="I11" s="22"/>
      <c r="J11" s="22"/>
      <c r="K11" s="22"/>
    </row>
    <row r="12" spans="2:11">
      <c r="B12" s="173" t="s">
        <v>430</v>
      </c>
      <c r="C12" s="174"/>
      <c r="D12" s="174"/>
      <c r="E12" s="174"/>
      <c r="F12" s="175"/>
      <c r="G12" s="24">
        <f>SUM('3จำนวนน.ศ.ปีการศึกษา2558'!F400)</f>
        <v>13</v>
      </c>
      <c r="H12" s="24"/>
      <c r="I12" s="24"/>
      <c r="J12" s="24"/>
      <c r="K12" s="24">
        <f t="shared" si="0"/>
        <v>13</v>
      </c>
    </row>
    <row r="13" spans="2:11">
      <c r="B13" s="159" t="s">
        <v>378</v>
      </c>
      <c r="C13" s="160"/>
      <c r="D13" s="160"/>
      <c r="E13" s="160"/>
      <c r="F13" s="161"/>
      <c r="G13" s="24">
        <f>SUM('3จำนวนน.ศ.ปีการศึกษา2558'!F129)</f>
        <v>34</v>
      </c>
      <c r="H13" s="24"/>
      <c r="I13" s="24"/>
      <c r="J13" s="24"/>
      <c r="K13" s="24">
        <f t="shared" si="0"/>
        <v>34</v>
      </c>
    </row>
    <row r="14" spans="2:11">
      <c r="B14" s="182" t="s">
        <v>431</v>
      </c>
      <c r="C14" s="183"/>
      <c r="D14" s="183"/>
      <c r="E14" s="183"/>
      <c r="F14" s="184"/>
      <c r="G14" s="1">
        <f>SUM('2สรุปจำนวนรวมคณะ,สาขา'!AE43-'1สรุปจำนวน นศ.ทั้งหมด'!G15-'1สรุปจำนวน นศ.ทั้งหมด'!G16-'1สรุปจำนวน นศ.ทั้งหมด'!I17-'1สรุปจำนวน นศ.ทั้งหมด'!J17)</f>
        <v>653</v>
      </c>
      <c r="H14" s="1"/>
      <c r="I14" s="1"/>
      <c r="J14" s="1"/>
      <c r="K14" s="1">
        <f t="shared" si="0"/>
        <v>653</v>
      </c>
    </row>
    <row r="15" spans="2:11">
      <c r="B15" s="185" t="s">
        <v>423</v>
      </c>
      <c r="C15" s="186"/>
      <c r="D15" s="186"/>
      <c r="E15" s="186"/>
      <c r="F15" s="187"/>
      <c r="G15" s="1">
        <f>SUM('3จำนวนน.ศ.ปีการศึกษา2558'!N451)</f>
        <v>25</v>
      </c>
      <c r="H15" s="1"/>
      <c r="I15" s="1"/>
      <c r="J15" s="1"/>
      <c r="K15" s="1">
        <f t="shared" si="0"/>
        <v>25</v>
      </c>
    </row>
    <row r="16" spans="2:11">
      <c r="B16" s="23" t="s">
        <v>378</v>
      </c>
      <c r="C16" s="45"/>
      <c r="D16" s="45"/>
      <c r="E16" s="45"/>
      <c r="F16" s="46"/>
      <c r="G16" s="24">
        <f>SUM('3จำนวนน.ศ.ปีการศึกษา2558'!N93)</f>
        <v>27</v>
      </c>
      <c r="H16" s="24"/>
      <c r="I16" s="24"/>
      <c r="J16" s="24"/>
      <c r="K16" s="1">
        <f t="shared" si="0"/>
        <v>27</v>
      </c>
    </row>
    <row r="17" spans="2:12">
      <c r="B17" s="166" t="s">
        <v>183</v>
      </c>
      <c r="C17" s="167"/>
      <c r="D17" s="167"/>
      <c r="E17" s="167"/>
      <c r="F17" s="168"/>
      <c r="G17" s="1"/>
      <c r="H17" s="1"/>
      <c r="I17" s="1">
        <f>SUM('2สรุปจำนวนรวมคณะ,สาขา'!AA66)</f>
        <v>163</v>
      </c>
      <c r="J17" s="1">
        <f>SUM('2สรุปจำนวนรวมคณะ,สาขา'!AD66)</f>
        <v>34</v>
      </c>
      <c r="K17" s="1">
        <f t="shared" si="0"/>
        <v>197</v>
      </c>
    </row>
    <row r="18" spans="2:12">
      <c r="B18" s="169" t="s">
        <v>60</v>
      </c>
      <c r="C18" s="167"/>
      <c r="D18" s="167"/>
      <c r="E18" s="167"/>
      <c r="F18" s="168"/>
      <c r="G18" s="1">
        <f>SUM(G8,G10,G12,G13,G14,G15,G16,G17)</f>
        <v>10711</v>
      </c>
      <c r="H18" s="1"/>
      <c r="I18" s="1">
        <f t="shared" ref="I18:K18" si="1">SUM(I8,I10,I12,I13,I14,I15,I16,I17)</f>
        <v>163</v>
      </c>
      <c r="J18" s="1">
        <f t="shared" si="1"/>
        <v>34</v>
      </c>
      <c r="K18" s="1">
        <f t="shared" si="1"/>
        <v>10908</v>
      </c>
    </row>
    <row r="20" spans="2:12">
      <c r="F20" s="163" t="s">
        <v>179</v>
      </c>
      <c r="G20" s="163"/>
      <c r="H20" s="163"/>
      <c r="I20" s="163"/>
      <c r="J20" s="163"/>
      <c r="K20" s="163"/>
      <c r="L20" s="47"/>
    </row>
  </sheetData>
  <mergeCells count="13">
    <mergeCell ref="F20:K20"/>
    <mergeCell ref="F4:K4"/>
    <mergeCell ref="G6:K6"/>
    <mergeCell ref="B17:F17"/>
    <mergeCell ref="B18:F18"/>
    <mergeCell ref="B9:F9"/>
    <mergeCell ref="B10:F10"/>
    <mergeCell ref="B11:F11"/>
    <mergeCell ref="B12:F12"/>
    <mergeCell ref="B6:F7"/>
    <mergeCell ref="B8:F8"/>
    <mergeCell ref="B14:F14"/>
    <mergeCell ref="B15:F15"/>
  </mergeCells>
  <pageMargins left="0.70866141732283472" right="0.31496062992125984" top="0.74803149606299213" bottom="0.74803149606299213" header="0.31496062992125984" footer="0.31496062992125984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7:AH141"/>
  <sheetViews>
    <sheetView topLeftCell="A120" workbookViewId="0">
      <selection sqref="A1:AE143"/>
    </sheetView>
  </sheetViews>
  <sheetFormatPr defaultColWidth="14.7109375" defaultRowHeight="21.75"/>
  <cols>
    <col min="1" max="1" width="14.7109375" style="5"/>
    <col min="2" max="2" width="23" style="5" customWidth="1"/>
    <col min="3" max="6" width="4.7109375" style="5" customWidth="1"/>
    <col min="7" max="7" width="5.42578125" style="5" customWidth="1"/>
    <col min="8" max="14" width="5.5703125" style="5" customWidth="1"/>
    <col min="15" max="19" width="4.28515625" style="5" customWidth="1"/>
    <col min="20" max="20" width="5.140625" style="5" customWidth="1"/>
    <col min="21" max="21" width="5.42578125" style="5" customWidth="1"/>
    <col min="22" max="25" width="3.28515625" style="5" customWidth="1"/>
    <col min="26" max="27" width="3.7109375" style="5" customWidth="1"/>
    <col min="28" max="29" width="3.28515625" style="5" customWidth="1"/>
    <col min="30" max="30" width="3.7109375" style="5" customWidth="1"/>
    <col min="31" max="31" width="8.28515625" style="5" customWidth="1"/>
    <col min="32" max="16384" width="14.7109375" style="5"/>
  </cols>
  <sheetData>
    <row r="7" spans="2:31">
      <c r="B7" s="190" t="s">
        <v>433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37"/>
    </row>
    <row r="8" spans="2:31">
      <c r="B8" s="190" t="s">
        <v>121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2:31">
      <c r="B9" s="191" t="s">
        <v>61</v>
      </c>
      <c r="C9" s="195" t="s">
        <v>177</v>
      </c>
      <c r="D9" s="196"/>
      <c r="E9" s="196"/>
      <c r="F9" s="196"/>
      <c r="G9" s="197"/>
      <c r="H9" s="191" t="s">
        <v>8</v>
      </c>
      <c r="I9" s="193" t="s">
        <v>163</v>
      </c>
      <c r="J9" s="198"/>
      <c r="K9" s="198"/>
      <c r="L9" s="198"/>
      <c r="M9" s="194"/>
      <c r="N9" s="191" t="s">
        <v>8</v>
      </c>
      <c r="O9" s="193" t="s">
        <v>164</v>
      </c>
      <c r="P9" s="198"/>
      <c r="Q9" s="198"/>
      <c r="R9" s="198"/>
      <c r="S9" s="198"/>
      <c r="T9" s="194"/>
      <c r="U9" s="191" t="s">
        <v>8</v>
      </c>
      <c r="V9" s="193" t="s">
        <v>111</v>
      </c>
      <c r="W9" s="194"/>
      <c r="X9" s="191" t="s">
        <v>8</v>
      </c>
      <c r="Y9" s="193" t="s">
        <v>165</v>
      </c>
      <c r="Z9" s="194"/>
      <c r="AA9" s="191" t="s">
        <v>8</v>
      </c>
      <c r="AB9" s="193" t="s">
        <v>166</v>
      </c>
      <c r="AC9" s="194"/>
      <c r="AD9" s="191" t="s">
        <v>8</v>
      </c>
      <c r="AE9" s="191" t="s">
        <v>60</v>
      </c>
    </row>
    <row r="10" spans="2:31">
      <c r="B10" s="192"/>
      <c r="C10" s="6" t="s">
        <v>170</v>
      </c>
      <c r="D10" s="6" t="s">
        <v>171</v>
      </c>
      <c r="E10" s="6" t="s">
        <v>167</v>
      </c>
      <c r="F10" s="6" t="s">
        <v>168</v>
      </c>
      <c r="G10" s="6" t="s">
        <v>169</v>
      </c>
      <c r="H10" s="192"/>
      <c r="I10" s="6" t="s">
        <v>170</v>
      </c>
      <c r="J10" s="6" t="s">
        <v>171</v>
      </c>
      <c r="K10" s="6" t="s">
        <v>172</v>
      </c>
      <c r="L10" s="6" t="s">
        <v>173</v>
      </c>
      <c r="M10" s="6" t="s">
        <v>169</v>
      </c>
      <c r="N10" s="192"/>
      <c r="O10" s="6" t="s">
        <v>170</v>
      </c>
      <c r="P10" s="6" t="s">
        <v>171</v>
      </c>
      <c r="Q10" s="6" t="s">
        <v>172</v>
      </c>
      <c r="R10" s="6" t="s">
        <v>173</v>
      </c>
      <c r="S10" s="6" t="s">
        <v>174</v>
      </c>
      <c r="T10" s="6" t="s">
        <v>169</v>
      </c>
      <c r="U10" s="192"/>
      <c r="V10" s="8" t="s">
        <v>175</v>
      </c>
      <c r="W10" s="8" t="s">
        <v>176</v>
      </c>
      <c r="X10" s="192"/>
      <c r="Y10" s="8" t="s">
        <v>175</v>
      </c>
      <c r="Z10" s="8" t="s">
        <v>176</v>
      </c>
      <c r="AA10" s="192"/>
      <c r="AB10" s="8" t="s">
        <v>175</v>
      </c>
      <c r="AC10" s="8" t="s">
        <v>176</v>
      </c>
      <c r="AD10" s="192"/>
      <c r="AE10" s="192"/>
    </row>
    <row r="11" spans="2:31">
      <c r="B11" s="3" t="s">
        <v>62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>SUM('3จำนวนน.ศ.ปีการศึกษา2558'!F920)</f>
        <v>4</v>
      </c>
      <c r="N11" s="3">
        <f>SUM(I11:M11)</f>
        <v>4</v>
      </c>
      <c r="O11" s="3">
        <f>SUM('3จำนวนน.ศ.ปีการศึกษา2558'!F45)</f>
        <v>778</v>
      </c>
      <c r="P11" s="3">
        <f>SUM('3จำนวนน.ศ.ปีการศึกษา2558'!F328)</f>
        <v>787</v>
      </c>
      <c r="Q11" s="3">
        <f>SUM('3จำนวนน.ศ.ปีการศึกษา2558'!F522)</f>
        <v>511</v>
      </c>
      <c r="R11" s="3">
        <f>SUM('3จำนวนน.ศ.ปีการศึกษา2558'!F686)</f>
        <v>551</v>
      </c>
      <c r="S11" s="3">
        <f>SUM('3จำนวนน.ศ.ปีการศึกษา2558'!F868)</f>
        <v>864</v>
      </c>
      <c r="T11" s="3">
        <f>SUM('3จำนวนน.ศ.ปีการศึกษา2558'!F916)</f>
        <v>42</v>
      </c>
      <c r="U11" s="3">
        <f>SUM(O11:T11)</f>
        <v>3533</v>
      </c>
      <c r="V11" s="3"/>
      <c r="W11" s="3"/>
      <c r="X11" s="3"/>
      <c r="Y11" s="3"/>
      <c r="Z11" s="3"/>
      <c r="AA11" s="3"/>
      <c r="AB11" s="3"/>
      <c r="AC11" s="3"/>
      <c r="AD11" s="3"/>
      <c r="AE11" s="3">
        <f>SUM(AD11,AA11,X11,U11,N11,H11)</f>
        <v>3537</v>
      </c>
    </row>
    <row r="12" spans="2:31">
      <c r="B12" s="3" t="s">
        <v>63</v>
      </c>
      <c r="C12" s="3"/>
      <c r="D12" s="3"/>
      <c r="E12" s="3"/>
      <c r="F12" s="3"/>
      <c r="G12" s="3"/>
      <c r="H12" s="3"/>
      <c r="I12" s="3">
        <f>SUM('3จำนวนน.ศ.ปีการศึกษา2558'!F78)</f>
        <v>329</v>
      </c>
      <c r="J12" s="3">
        <f>SUM('3จำนวนน.ศ.ปีการศึกษา2558'!F356)</f>
        <v>323</v>
      </c>
      <c r="K12" s="3">
        <f>SUM('3จำนวนน.ศ.ปีการศึกษา2558'!F545)</f>
        <v>253</v>
      </c>
      <c r="L12" s="3">
        <f>SUM('3จำนวนน.ศ.ปีการศึกษา2558'!F710)</f>
        <v>211</v>
      </c>
      <c r="M12" s="3">
        <f>SUM('3จำนวนน.ศ.ปีการศึกษา2558'!F953)</f>
        <v>88</v>
      </c>
      <c r="N12" s="3">
        <f t="shared" ref="N12:N18" si="0">SUM(I12:M12)</f>
        <v>1204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f t="shared" ref="AE12:AE18" si="1">SUM(AD12,AA12,X12,U12,N12,H12)</f>
        <v>1204</v>
      </c>
    </row>
    <row r="13" spans="2:31">
      <c r="B13" s="3" t="s">
        <v>64</v>
      </c>
      <c r="C13" s="3">
        <f>SUM('3จำนวนน.ศ.ปีการศึกษา2558'!F96,'3จำนวนน.ศ.ปีการศึกษา2558'!F99)</f>
        <v>176</v>
      </c>
      <c r="D13" s="3">
        <f>SUM('3จำนวนน.ศ.ปีการศึกษา2558'!F377)</f>
        <v>178</v>
      </c>
      <c r="E13" s="3">
        <f>SUM('3จำนวนน.ศ.ปีการศึกษา2558'!F565)</f>
        <v>100</v>
      </c>
      <c r="F13" s="3"/>
      <c r="G13" s="3">
        <f>SUM('3จำนวนน.ศ.ปีการศึกษา2558'!F968)</f>
        <v>7</v>
      </c>
      <c r="H13" s="3">
        <f t="shared" ref="H13:H15" si="2">SUM(C13:G13)</f>
        <v>461</v>
      </c>
      <c r="I13" s="3">
        <f>SUM('3จำนวนน.ศ.ปีการศึกษา2558'!F132-'2สรุปจำนวนรวมคณะ,สาขา'!C13)</f>
        <v>474</v>
      </c>
      <c r="J13" s="3">
        <f>SUM('3จำนวนน.ศ.ปีการศึกษา2558'!F401)</f>
        <v>391</v>
      </c>
      <c r="K13" s="3">
        <f>SUM('3จำนวนน.ศ.ปีการศึกษา2558'!F577)</f>
        <v>283</v>
      </c>
      <c r="L13" s="3">
        <f>SUM('3จำนวนน.ศ.ปีการศึกษา2558'!F739)</f>
        <v>335</v>
      </c>
      <c r="M13" s="3">
        <f>SUM('3จำนวนน.ศ.ปีการศึกษา2558'!F1002)</f>
        <v>64</v>
      </c>
      <c r="N13" s="3">
        <f t="shared" si="0"/>
        <v>1547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f t="shared" si="1"/>
        <v>2008</v>
      </c>
    </row>
    <row r="14" spans="2:31">
      <c r="B14" s="3" t="s">
        <v>65</v>
      </c>
      <c r="C14" s="3"/>
      <c r="D14" s="3"/>
      <c r="E14" s="3"/>
      <c r="F14" s="3"/>
      <c r="G14" s="3"/>
      <c r="H14" s="3"/>
      <c r="I14" s="3">
        <f>SUM('3จำนวนน.ศ.ปีการศึกษา2558'!F167)</f>
        <v>687</v>
      </c>
      <c r="J14" s="3">
        <f>SUM('3จำนวนน.ศ.ปีการศึกษา2558'!F441)</f>
        <v>521</v>
      </c>
      <c r="K14" s="3">
        <f>SUM('3จำนวนน.ศ.ปีการศึกษา2558'!F605)</f>
        <v>468</v>
      </c>
      <c r="L14" s="3">
        <f>SUM('3จำนวนน.ศ.ปีการศึกษา2558'!F768)</f>
        <v>362</v>
      </c>
      <c r="M14" s="3">
        <f>SUM('3จำนวนน.ศ.ปีการศึกษา2558'!F1036)</f>
        <v>45</v>
      </c>
      <c r="N14" s="3">
        <f t="shared" si="0"/>
        <v>2083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f t="shared" si="1"/>
        <v>2083</v>
      </c>
    </row>
    <row r="15" spans="2:31">
      <c r="B15" s="3" t="s">
        <v>66</v>
      </c>
      <c r="C15" s="3">
        <f>SUM('3จำนวนน.ศ.ปีการศึกษา2558'!F178)</f>
        <v>38</v>
      </c>
      <c r="D15" s="3">
        <f>SUM('3จำนวนน.ศ.ปีการศึกษา2558'!F455)</f>
        <v>62</v>
      </c>
      <c r="E15" s="3">
        <f>SUM('3จำนวนน.ศ.ปีการศึกษา2558'!F619)</f>
        <v>44</v>
      </c>
      <c r="F15" s="3"/>
      <c r="G15" s="3">
        <f>SUM('3จำนวนน.ศ.ปีการศึกษา2558'!F1047)</f>
        <v>3</v>
      </c>
      <c r="H15" s="3">
        <f t="shared" si="2"/>
        <v>147</v>
      </c>
      <c r="I15" s="3">
        <f>SUM('3จำนวนน.ศ.ปีการศึกษา2558'!F188)</f>
        <v>163</v>
      </c>
      <c r="J15" s="3">
        <f>SUM('3จำนวนน.ศ.ปีการศึกษา2558'!F464)</f>
        <v>117</v>
      </c>
      <c r="K15" s="3">
        <f>SUM('3จำนวนน.ศ.ปีการศึกษา2558'!F628)</f>
        <v>92</v>
      </c>
      <c r="L15" s="3">
        <f>SUM('3จำนวนน.ศ.ปีการศึกษา2558'!F787)</f>
        <v>140</v>
      </c>
      <c r="M15" s="3">
        <f>SUM('3จำนวนน.ศ.ปีการศึกษา2558'!F1063)</f>
        <v>24</v>
      </c>
      <c r="N15" s="3">
        <f t="shared" si="0"/>
        <v>536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f t="shared" si="1"/>
        <v>683</v>
      </c>
    </row>
    <row r="16" spans="2:31">
      <c r="B16" s="3" t="s">
        <v>119</v>
      </c>
      <c r="C16" s="3"/>
      <c r="D16" s="3"/>
      <c r="E16" s="3"/>
      <c r="F16" s="3"/>
      <c r="G16" s="3"/>
      <c r="H16" s="3"/>
      <c r="I16" s="3">
        <f>SUM('3จำนวนน.ศ.ปีการศึกษา2558'!F207)</f>
        <v>58</v>
      </c>
      <c r="J16" s="3">
        <f>SUM('3จำนวนน.ศ.ปีการศึกษา2558'!F481)</f>
        <v>33</v>
      </c>
      <c r="K16" s="3">
        <f>SUM('3จำนวนน.ศ.ปีการศึกษา2558'!F646)</f>
        <v>68</v>
      </c>
      <c r="L16" s="3">
        <f>SUM('3จำนวนน.ศ.ปีการศึกษา2558'!F809)</f>
        <v>32</v>
      </c>
      <c r="M16" s="3">
        <f>SUM('3จำนวนน.ศ.ปีการศึกษา2558'!F1079)</f>
        <v>7</v>
      </c>
      <c r="N16" s="3">
        <f t="shared" si="0"/>
        <v>198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f t="shared" si="1"/>
        <v>198</v>
      </c>
    </row>
    <row r="17" spans="2:34">
      <c r="B17" s="3" t="s">
        <v>57</v>
      </c>
      <c r="C17" s="3"/>
      <c r="D17" s="3"/>
      <c r="E17" s="3"/>
      <c r="F17" s="3"/>
      <c r="G17" s="3"/>
      <c r="H17" s="3"/>
      <c r="I17" s="3">
        <f>SUM('3จำนวนน.ศ.ปีการศึกษา2558'!F236)</f>
        <v>83</v>
      </c>
      <c r="J17" s="3">
        <f>SUM('3จำนวนน.ศ.ปีการศึกษา2558'!F494)</f>
        <v>74</v>
      </c>
      <c r="K17" s="3">
        <f>SUM('3จำนวนน.ศ.ปีการศึกษา2558'!F659)</f>
        <v>59</v>
      </c>
      <c r="L17" s="3">
        <f>SUM('3จำนวนน.ศ.ปีการศึกษา2558'!F821)</f>
        <v>36</v>
      </c>
      <c r="M17" s="3">
        <f>SUM('3จำนวนน.ศ.ปีการศึกษา2558'!F1090)</f>
        <v>2</v>
      </c>
      <c r="N17" s="3">
        <f t="shared" si="0"/>
        <v>254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f t="shared" si="1"/>
        <v>254</v>
      </c>
    </row>
    <row r="18" spans="2:34">
      <c r="B18" s="3" t="s">
        <v>381</v>
      </c>
      <c r="C18" s="3"/>
      <c r="D18" s="3"/>
      <c r="E18" s="3"/>
      <c r="F18" s="3"/>
      <c r="G18" s="3"/>
      <c r="H18" s="3"/>
      <c r="I18" s="3">
        <f>SUM('3จำนวนน.ศ.ปีการศึกษา2558'!F263)</f>
        <v>39</v>
      </c>
      <c r="J18" s="3"/>
      <c r="K18" s="3"/>
      <c r="L18" s="3"/>
      <c r="M18" s="3"/>
      <c r="N18" s="3">
        <f t="shared" si="0"/>
        <v>39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f t="shared" si="1"/>
        <v>39</v>
      </c>
    </row>
    <row r="19" spans="2:34">
      <c r="B19" s="6" t="s">
        <v>8</v>
      </c>
      <c r="C19" s="7">
        <f>SUM(C11,C12,C13,C14,C15,C16,C17,C18)</f>
        <v>214</v>
      </c>
      <c r="D19" s="7">
        <f t="shared" ref="D19:AE19" si="3">SUM(D11,D12,D13,D14,D15,D16,D17,D18)</f>
        <v>240</v>
      </c>
      <c r="E19" s="7">
        <f t="shared" si="3"/>
        <v>144</v>
      </c>
      <c r="F19" s="7"/>
      <c r="G19" s="7">
        <f t="shared" si="3"/>
        <v>10</v>
      </c>
      <c r="H19" s="7">
        <f t="shared" si="3"/>
        <v>608</v>
      </c>
      <c r="I19" s="7">
        <f t="shared" si="3"/>
        <v>1833</v>
      </c>
      <c r="J19" s="7">
        <f t="shared" si="3"/>
        <v>1459</v>
      </c>
      <c r="K19" s="7">
        <f t="shared" si="3"/>
        <v>1223</v>
      </c>
      <c r="L19" s="7">
        <f t="shared" si="3"/>
        <v>1116</v>
      </c>
      <c r="M19" s="7">
        <f t="shared" si="3"/>
        <v>234</v>
      </c>
      <c r="N19" s="7">
        <f t="shared" si="3"/>
        <v>5865</v>
      </c>
      <c r="O19" s="7">
        <f t="shared" si="3"/>
        <v>778</v>
      </c>
      <c r="P19" s="7">
        <f t="shared" si="3"/>
        <v>787</v>
      </c>
      <c r="Q19" s="7">
        <f t="shared" si="3"/>
        <v>511</v>
      </c>
      <c r="R19" s="7">
        <f t="shared" si="3"/>
        <v>551</v>
      </c>
      <c r="S19" s="7">
        <f t="shared" si="3"/>
        <v>864</v>
      </c>
      <c r="T19" s="7">
        <f t="shared" si="3"/>
        <v>42</v>
      </c>
      <c r="U19" s="7">
        <f t="shared" si="3"/>
        <v>3533</v>
      </c>
      <c r="V19" s="7"/>
      <c r="W19" s="7"/>
      <c r="X19" s="7"/>
      <c r="Y19" s="7"/>
      <c r="Z19" s="7"/>
      <c r="AA19" s="7"/>
      <c r="AB19" s="7"/>
      <c r="AC19" s="7"/>
      <c r="AD19" s="7"/>
      <c r="AE19" s="7">
        <f t="shared" si="3"/>
        <v>10006</v>
      </c>
      <c r="AF19" s="188"/>
      <c r="AG19" s="189"/>
      <c r="AH19" s="189"/>
    </row>
    <row r="20" spans="2:34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62"/>
      <c r="AG20" s="162"/>
      <c r="AH20" s="162"/>
    </row>
    <row r="21" spans="2:34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62"/>
      <c r="AG21" s="162"/>
      <c r="AH21" s="162"/>
    </row>
    <row r="22" spans="2:34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62"/>
      <c r="AG22" s="162"/>
      <c r="AH22" s="162"/>
    </row>
    <row r="23" spans="2:34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62"/>
      <c r="AG23" s="162"/>
      <c r="AH23" s="162"/>
    </row>
    <row r="24" spans="2:34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62"/>
      <c r="AG24" s="162"/>
      <c r="AH24" s="162"/>
    </row>
    <row r="25" spans="2:34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62"/>
      <c r="AG25" s="162"/>
      <c r="AH25" s="162"/>
    </row>
    <row r="26" spans="2:34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62"/>
      <c r="AG26" s="162"/>
      <c r="AH26" s="162"/>
    </row>
    <row r="27" spans="2:34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62"/>
      <c r="AG27" s="162"/>
      <c r="AH27" s="162"/>
    </row>
    <row r="28" spans="2:34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62"/>
      <c r="AG28" s="162"/>
      <c r="AH28" s="162"/>
    </row>
    <row r="29" spans="2:34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62"/>
      <c r="AG29" s="162"/>
      <c r="AH29" s="162"/>
    </row>
    <row r="30" spans="2:34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62"/>
      <c r="AG30" s="162"/>
      <c r="AH30" s="162"/>
    </row>
    <row r="31" spans="2:34">
      <c r="B31" s="190" t="s">
        <v>432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2:34">
      <c r="B32" s="199" t="s">
        <v>122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</row>
    <row r="33" spans="2:33">
      <c r="B33" s="191" t="s">
        <v>61</v>
      </c>
      <c r="C33" s="195" t="s">
        <v>177</v>
      </c>
      <c r="D33" s="196"/>
      <c r="E33" s="196"/>
      <c r="F33" s="196"/>
      <c r="G33" s="197"/>
      <c r="H33" s="191" t="s">
        <v>8</v>
      </c>
      <c r="I33" s="193" t="s">
        <v>163</v>
      </c>
      <c r="J33" s="198"/>
      <c r="K33" s="198"/>
      <c r="L33" s="198"/>
      <c r="M33" s="194"/>
      <c r="N33" s="191" t="s">
        <v>8</v>
      </c>
      <c r="O33" s="193" t="s">
        <v>164</v>
      </c>
      <c r="P33" s="198"/>
      <c r="Q33" s="198"/>
      <c r="R33" s="198"/>
      <c r="S33" s="198"/>
      <c r="T33" s="194"/>
      <c r="U33" s="191" t="s">
        <v>8</v>
      </c>
      <c r="V33" s="193" t="s">
        <v>111</v>
      </c>
      <c r="W33" s="194"/>
      <c r="X33" s="191" t="s">
        <v>8</v>
      </c>
      <c r="Y33" s="193" t="s">
        <v>165</v>
      </c>
      <c r="Z33" s="194"/>
      <c r="AA33" s="191" t="s">
        <v>8</v>
      </c>
      <c r="AB33" s="193" t="s">
        <v>166</v>
      </c>
      <c r="AC33" s="194"/>
      <c r="AD33" s="191" t="s">
        <v>8</v>
      </c>
      <c r="AE33" s="191" t="s">
        <v>60</v>
      </c>
    </row>
    <row r="34" spans="2:33">
      <c r="B34" s="192"/>
      <c r="C34" s="6" t="s">
        <v>170</v>
      </c>
      <c r="D34" s="6" t="s">
        <v>171</v>
      </c>
      <c r="E34" s="6" t="s">
        <v>167</v>
      </c>
      <c r="F34" s="6" t="s">
        <v>168</v>
      </c>
      <c r="G34" s="6" t="s">
        <v>169</v>
      </c>
      <c r="H34" s="192"/>
      <c r="I34" s="6" t="s">
        <v>170</v>
      </c>
      <c r="J34" s="6" t="s">
        <v>171</v>
      </c>
      <c r="K34" s="6" t="s">
        <v>172</v>
      </c>
      <c r="L34" s="6" t="s">
        <v>173</v>
      </c>
      <c r="M34" s="6" t="s">
        <v>169</v>
      </c>
      <c r="N34" s="192"/>
      <c r="O34" s="6" t="s">
        <v>170</v>
      </c>
      <c r="P34" s="6" t="s">
        <v>171</v>
      </c>
      <c r="Q34" s="6" t="s">
        <v>172</v>
      </c>
      <c r="R34" s="6" t="s">
        <v>173</v>
      </c>
      <c r="S34" s="6" t="s">
        <v>174</v>
      </c>
      <c r="T34" s="6" t="s">
        <v>169</v>
      </c>
      <c r="U34" s="192"/>
      <c r="V34" s="8" t="s">
        <v>175</v>
      </c>
      <c r="W34" s="8" t="s">
        <v>176</v>
      </c>
      <c r="X34" s="192"/>
      <c r="Y34" s="8" t="s">
        <v>175</v>
      </c>
      <c r="Z34" s="8" t="s">
        <v>176</v>
      </c>
      <c r="AA34" s="192"/>
      <c r="AB34" s="8" t="s">
        <v>175</v>
      </c>
      <c r="AC34" s="8" t="s">
        <v>176</v>
      </c>
      <c r="AD34" s="192"/>
      <c r="AE34" s="192"/>
    </row>
    <row r="35" spans="2:33">
      <c r="B35" s="3" t="s">
        <v>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ref="N35:N39" si="4">SUM(I35,J35,K35,L35,M35)</f>
        <v>0</v>
      </c>
      <c r="O35" s="3"/>
      <c r="P35" s="3"/>
      <c r="Q35" s="3"/>
      <c r="R35" s="3"/>
      <c r="S35" s="3">
        <f>SUM('3จำนวนน.ศ.ปีการศึกษา2558'!N835)</f>
        <v>21</v>
      </c>
      <c r="T35" s="3"/>
      <c r="U35" s="3">
        <f>SUM(O35,P35,Q35,R35,S35,T35)</f>
        <v>21</v>
      </c>
      <c r="V35" s="3"/>
      <c r="W35" s="3"/>
      <c r="X35" s="3"/>
      <c r="Y35" s="3"/>
      <c r="Z35" s="3">
        <f>SUM('3จำนวนน.ศ.ปีการศึกษา2558'!N294,'3จำนวนน.ศ.ปีการศึกษา2558'!N508,'3จำนวนน.ศ.ปีการศึกษา2558'!N671)</f>
        <v>104</v>
      </c>
      <c r="AA35" s="3">
        <f>SUM(Y35,Z35)</f>
        <v>104</v>
      </c>
      <c r="AB35" s="3">
        <f>SUM('3จำนวนน.ศ.ปีการศึกษา2558'!N10)</f>
        <v>9</v>
      </c>
      <c r="AC35" s="3">
        <f>SUM('3จำนวนน.ศ.ปีการศึกษา2558'!N673)</f>
        <v>13</v>
      </c>
      <c r="AD35" s="3">
        <f>SUM(AB35:AC35)</f>
        <v>22</v>
      </c>
      <c r="AE35" s="3">
        <f>SUM(AD35,AA35,X35,U35,N35,H35)</f>
        <v>147</v>
      </c>
    </row>
    <row r="36" spans="2:33">
      <c r="B36" s="3" t="s">
        <v>63</v>
      </c>
      <c r="C36" s="3"/>
      <c r="D36" s="3"/>
      <c r="E36" s="3"/>
      <c r="F36" s="3"/>
      <c r="G36" s="3"/>
      <c r="H36" s="3"/>
      <c r="I36" s="3"/>
      <c r="J36" s="3">
        <f>SUM('3จำนวนน.ศ.ปีการศึกษา2558'!N345)</f>
        <v>37</v>
      </c>
      <c r="K36" s="3">
        <f>SUM('3จำนวนน.ศ.ปีการศึกษา2558'!N535)</f>
        <v>54</v>
      </c>
      <c r="L36" s="3"/>
      <c r="M36" s="3"/>
      <c r="N36" s="3">
        <f t="shared" si="4"/>
        <v>91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>SUM('3จำนวนน.ศ.ปีการศึกษา2558'!N348)</f>
        <v>9</v>
      </c>
      <c r="AA36" s="3">
        <f t="shared" ref="AA36:AA39" si="5">SUM(Y36,Z36)</f>
        <v>9</v>
      </c>
      <c r="AB36" s="3"/>
      <c r="AC36" s="3">
        <f>SUM('3จำนวนน.ศ.ปีการศึกษา2558'!N350,'3จำนวนน.ศ.ปีการศึกษา2558'!N538)</f>
        <v>12</v>
      </c>
      <c r="AD36" s="3">
        <f t="shared" ref="AD36" si="6">SUM(AB36:AC36)</f>
        <v>12</v>
      </c>
      <c r="AE36" s="3">
        <f t="shared" ref="AE36:AE42" si="7">SUM(AD36,AA36,X36,U36,N36,H36)</f>
        <v>112</v>
      </c>
    </row>
    <row r="37" spans="2:33">
      <c r="B37" s="3" t="s">
        <v>64</v>
      </c>
      <c r="C37" s="3"/>
      <c r="D37" s="3">
        <f>SUM('3จำนวนน.ศ.ปีการศึกษา2558'!N374)</f>
        <v>36</v>
      </c>
      <c r="E37" s="3">
        <f>SUM('3จำนวนน.ศ.ปีการศึกษา2558'!N560)</f>
        <v>16</v>
      </c>
      <c r="F37" s="3"/>
      <c r="G37" s="3">
        <f>SUM('3จำนวนน.ศ.ปีการศึกษา2558'!N967)</f>
        <v>3</v>
      </c>
      <c r="H37" s="3">
        <f t="shared" ref="H37:H42" si="8">SUM(C37,D37,E37,F37,G37)</f>
        <v>55</v>
      </c>
      <c r="I37" s="3">
        <f>SUM('3จำนวนน.ศ.ปีการศึกษา2558'!N95)</f>
        <v>27</v>
      </c>
      <c r="J37" s="3">
        <f>SUM('3จำนวนน.ศ.ปีการศึกษา2558'!N377)</f>
        <v>21</v>
      </c>
      <c r="K37" s="3"/>
      <c r="L37" s="3">
        <f>SUM('3จำนวนน.ศ.ปีการศึกษา2558'!N729)</f>
        <v>26</v>
      </c>
      <c r="M37" s="3"/>
      <c r="N37" s="3">
        <f t="shared" si="4"/>
        <v>74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SUM('3จำนวนน.ศ.ปีการศึกษา2558'!N383,'3จำนวนน.ศ.ปีการศึกษา2558'!N563,'3จำนวนน.ศ.ปีการศึกษา2558'!N732)</f>
        <v>50</v>
      </c>
      <c r="AA37" s="3">
        <f t="shared" si="5"/>
        <v>50</v>
      </c>
      <c r="AB37" s="3"/>
      <c r="AC37" s="3"/>
      <c r="AD37" s="3"/>
      <c r="AE37" s="3">
        <f t="shared" si="7"/>
        <v>179</v>
      </c>
    </row>
    <row r="38" spans="2:33">
      <c r="B38" s="3" t="s">
        <v>65</v>
      </c>
      <c r="C38" s="3"/>
      <c r="D38" s="3"/>
      <c r="E38" s="3"/>
      <c r="F38" s="3"/>
      <c r="G38" s="3"/>
      <c r="H38" s="3"/>
      <c r="I38" s="3">
        <f>SUM('3จำนวนน.ศ.ปีการศึกษา2558'!N150)</f>
        <v>89</v>
      </c>
      <c r="J38" s="3">
        <f>SUM('3จำนวนน.ศ.ปีการศึกษา2558'!N429)</f>
        <v>84</v>
      </c>
      <c r="K38" s="3">
        <f>SUM('3จำนวนน.ศ.ปีการศึกษา2558'!N592)</f>
        <v>92</v>
      </c>
      <c r="L38" s="3">
        <f>SUM('3จำนวนน.ศ.ปีการศึกษา2558'!N757)</f>
        <v>91</v>
      </c>
      <c r="M38" s="3">
        <f>SUM('3จำนวนน.ศ.ปีการศึกษา2558'!N1025)</f>
        <v>12</v>
      </c>
      <c r="N38" s="3">
        <f t="shared" si="4"/>
        <v>368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>
        <f t="shared" si="7"/>
        <v>368</v>
      </c>
    </row>
    <row r="39" spans="2:33">
      <c r="B39" s="3" t="s">
        <v>66</v>
      </c>
      <c r="C39" s="3"/>
      <c r="D39" s="3"/>
      <c r="E39" s="3"/>
      <c r="F39" s="3"/>
      <c r="G39" s="3"/>
      <c r="H39" s="3"/>
      <c r="I39" s="3"/>
      <c r="J39" s="3">
        <f>SUM('3จำนวนน.ศ.ปีการศึกษา2558'!N452)</f>
        <v>37</v>
      </c>
      <c r="K39" s="3"/>
      <c r="L39" s="3"/>
      <c r="M39" s="3"/>
      <c r="N39" s="3">
        <f t="shared" si="4"/>
        <v>37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>SUM('3จำนวนน.ศ.ปีการศึกษา2558'!N455)</f>
        <v>6</v>
      </c>
      <c r="AA39" s="3">
        <f t="shared" si="5"/>
        <v>6</v>
      </c>
      <c r="AB39" s="3"/>
      <c r="AC39" s="3"/>
      <c r="AD39" s="3"/>
      <c r="AE39" s="3">
        <f t="shared" si="7"/>
        <v>43</v>
      </c>
    </row>
    <row r="40" spans="2:33">
      <c r="B40" s="3" t="s">
        <v>119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3">
      <c r="B41" s="3" t="s">
        <v>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3">
      <c r="B42" s="3" t="s">
        <v>381</v>
      </c>
      <c r="C42" s="3">
        <f>SUM('3จำนวนน.ศ.ปีการศึกษา2558'!N264)</f>
        <v>53</v>
      </c>
      <c r="D42" s="3"/>
      <c r="E42" s="3"/>
      <c r="F42" s="3"/>
      <c r="G42" s="3"/>
      <c r="H42" s="3">
        <f t="shared" si="8"/>
        <v>53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f t="shared" si="7"/>
        <v>53</v>
      </c>
    </row>
    <row r="43" spans="2:33">
      <c r="B43" s="6" t="s">
        <v>8</v>
      </c>
      <c r="C43" s="7">
        <f>SUM(C35,C36,C37,C38,C39,C40,C41,C42)</f>
        <v>53</v>
      </c>
      <c r="D43" s="7">
        <f t="shared" ref="D43:AE43" si="9">SUM(D35,D36,D37,D38,D39,D40,D41,D42)</f>
        <v>36</v>
      </c>
      <c r="E43" s="7">
        <f t="shared" si="9"/>
        <v>16</v>
      </c>
      <c r="F43" s="7"/>
      <c r="G43" s="7">
        <f t="shared" si="9"/>
        <v>3</v>
      </c>
      <c r="H43" s="7">
        <f t="shared" si="9"/>
        <v>108</v>
      </c>
      <c r="I43" s="7">
        <f t="shared" si="9"/>
        <v>116</v>
      </c>
      <c r="J43" s="7">
        <f t="shared" si="9"/>
        <v>179</v>
      </c>
      <c r="K43" s="7">
        <f t="shared" si="9"/>
        <v>146</v>
      </c>
      <c r="L43" s="7">
        <f t="shared" si="9"/>
        <v>117</v>
      </c>
      <c r="M43" s="7">
        <f t="shared" si="9"/>
        <v>12</v>
      </c>
      <c r="N43" s="7">
        <f t="shared" si="9"/>
        <v>570</v>
      </c>
      <c r="O43" s="7"/>
      <c r="P43" s="7"/>
      <c r="Q43" s="7"/>
      <c r="R43" s="7"/>
      <c r="S43" s="7">
        <f t="shared" si="9"/>
        <v>21</v>
      </c>
      <c r="T43" s="7"/>
      <c r="U43" s="7">
        <f t="shared" si="9"/>
        <v>21</v>
      </c>
      <c r="V43" s="7"/>
      <c r="W43" s="7"/>
      <c r="X43" s="7"/>
      <c r="Y43" s="7"/>
      <c r="Z43" s="7">
        <f t="shared" si="9"/>
        <v>169</v>
      </c>
      <c r="AA43" s="7">
        <f t="shared" si="9"/>
        <v>169</v>
      </c>
      <c r="AB43" s="7">
        <f t="shared" si="9"/>
        <v>9</v>
      </c>
      <c r="AC43" s="7">
        <f t="shared" si="9"/>
        <v>25</v>
      </c>
      <c r="AD43" s="7">
        <f t="shared" si="9"/>
        <v>34</v>
      </c>
      <c r="AE43" s="7">
        <f t="shared" si="9"/>
        <v>902</v>
      </c>
      <c r="AF43" s="43"/>
      <c r="AG43" s="43"/>
    </row>
    <row r="44" spans="2:33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38"/>
      <c r="AF44" s="43"/>
      <c r="AG44" s="43"/>
    </row>
    <row r="45" spans="2:33" ht="30.7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25"/>
    </row>
    <row r="46" spans="2:33" ht="30.7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25"/>
    </row>
    <row r="47" spans="2:33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3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>
      <c r="B54" s="190" t="s">
        <v>432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</row>
    <row r="55" spans="2:31">
      <c r="B55" s="190" t="s">
        <v>123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2:31">
      <c r="B56" s="191" t="s">
        <v>61</v>
      </c>
      <c r="C56" s="195" t="s">
        <v>177</v>
      </c>
      <c r="D56" s="196"/>
      <c r="E56" s="196"/>
      <c r="F56" s="196"/>
      <c r="G56" s="197"/>
      <c r="H56" s="191" t="s">
        <v>8</v>
      </c>
      <c r="I56" s="193" t="s">
        <v>163</v>
      </c>
      <c r="J56" s="198"/>
      <c r="K56" s="198"/>
      <c r="L56" s="198"/>
      <c r="M56" s="194"/>
      <c r="N56" s="191" t="s">
        <v>8</v>
      </c>
      <c r="O56" s="193" t="s">
        <v>164</v>
      </c>
      <c r="P56" s="198"/>
      <c r="Q56" s="198"/>
      <c r="R56" s="198"/>
      <c r="S56" s="198"/>
      <c r="T56" s="194"/>
      <c r="U56" s="191" t="s">
        <v>8</v>
      </c>
      <c r="V56" s="193" t="s">
        <v>111</v>
      </c>
      <c r="W56" s="194"/>
      <c r="X56" s="191" t="s">
        <v>8</v>
      </c>
      <c r="Y56" s="193" t="s">
        <v>165</v>
      </c>
      <c r="Z56" s="194"/>
      <c r="AA56" s="191" t="s">
        <v>8</v>
      </c>
      <c r="AB56" s="193" t="s">
        <v>166</v>
      </c>
      <c r="AC56" s="194"/>
      <c r="AD56" s="191" t="s">
        <v>8</v>
      </c>
      <c r="AE56" s="191" t="s">
        <v>60</v>
      </c>
    </row>
    <row r="57" spans="2:31">
      <c r="B57" s="192"/>
      <c r="C57" s="6" t="s">
        <v>170</v>
      </c>
      <c r="D57" s="6" t="s">
        <v>171</v>
      </c>
      <c r="E57" s="6" t="s">
        <v>167</v>
      </c>
      <c r="F57" s="6" t="s">
        <v>168</v>
      </c>
      <c r="G57" s="6" t="s">
        <v>169</v>
      </c>
      <c r="H57" s="192"/>
      <c r="I57" s="6" t="s">
        <v>170</v>
      </c>
      <c r="J57" s="6" t="s">
        <v>171</v>
      </c>
      <c r="K57" s="6" t="s">
        <v>172</v>
      </c>
      <c r="L57" s="6" t="s">
        <v>173</v>
      </c>
      <c r="M57" s="6" t="s">
        <v>169</v>
      </c>
      <c r="N57" s="192"/>
      <c r="O57" s="6" t="s">
        <v>170</v>
      </c>
      <c r="P57" s="6" t="s">
        <v>171</v>
      </c>
      <c r="Q57" s="6" t="s">
        <v>172</v>
      </c>
      <c r="R57" s="6" t="s">
        <v>173</v>
      </c>
      <c r="S57" s="6" t="s">
        <v>174</v>
      </c>
      <c r="T57" s="6" t="s">
        <v>169</v>
      </c>
      <c r="U57" s="192"/>
      <c r="V57" s="8" t="s">
        <v>175</v>
      </c>
      <c r="W57" s="8" t="s">
        <v>176</v>
      </c>
      <c r="X57" s="192"/>
      <c r="Y57" s="8" t="s">
        <v>175</v>
      </c>
      <c r="Z57" s="8" t="s">
        <v>176</v>
      </c>
      <c r="AA57" s="192"/>
      <c r="AB57" s="8" t="s">
        <v>175</v>
      </c>
      <c r="AC57" s="8" t="s">
        <v>176</v>
      </c>
      <c r="AD57" s="192"/>
      <c r="AE57" s="192"/>
    </row>
    <row r="58" spans="2:31">
      <c r="B58" s="3" t="s">
        <v>62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f t="shared" ref="M58:AD58" si="10">SUM(M11,M35)</f>
        <v>4</v>
      </c>
      <c r="N58" s="3">
        <f t="shared" si="10"/>
        <v>4</v>
      </c>
      <c r="O58" s="3">
        <f t="shared" si="10"/>
        <v>778</v>
      </c>
      <c r="P58" s="3">
        <f t="shared" si="10"/>
        <v>787</v>
      </c>
      <c r="Q58" s="3">
        <f t="shared" si="10"/>
        <v>511</v>
      </c>
      <c r="R58" s="3">
        <f t="shared" si="10"/>
        <v>551</v>
      </c>
      <c r="S58" s="3">
        <f t="shared" si="10"/>
        <v>885</v>
      </c>
      <c r="T58" s="3">
        <f t="shared" si="10"/>
        <v>42</v>
      </c>
      <c r="U58" s="3">
        <f t="shared" si="10"/>
        <v>3554</v>
      </c>
      <c r="V58" s="3"/>
      <c r="W58" s="3"/>
      <c r="X58" s="3"/>
      <c r="Y58" s="3"/>
      <c r="Z58" s="3">
        <f t="shared" si="10"/>
        <v>104</v>
      </c>
      <c r="AA58" s="3">
        <f t="shared" si="10"/>
        <v>104</v>
      </c>
      <c r="AB58" s="3">
        <f t="shared" si="10"/>
        <v>9</v>
      </c>
      <c r="AC58" s="3">
        <f t="shared" si="10"/>
        <v>13</v>
      </c>
      <c r="AD58" s="3">
        <f t="shared" si="10"/>
        <v>22</v>
      </c>
      <c r="AE58" s="3">
        <f t="shared" ref="AE58:AE64" si="11">SUM(AE11,AE35)</f>
        <v>3684</v>
      </c>
    </row>
    <row r="59" spans="2:31">
      <c r="B59" s="3" t="s">
        <v>63</v>
      </c>
      <c r="C59" s="3"/>
      <c r="D59" s="3"/>
      <c r="E59" s="3"/>
      <c r="F59" s="3"/>
      <c r="G59" s="3"/>
      <c r="H59" s="3"/>
      <c r="I59" s="3">
        <f t="shared" ref="I59:N63" si="12">SUM(I12,I36)</f>
        <v>329</v>
      </c>
      <c r="J59" s="3">
        <f t="shared" si="12"/>
        <v>360</v>
      </c>
      <c r="K59" s="3">
        <f t="shared" si="12"/>
        <v>307</v>
      </c>
      <c r="L59" s="3">
        <f t="shared" si="12"/>
        <v>211</v>
      </c>
      <c r="M59" s="3">
        <f t="shared" si="12"/>
        <v>88</v>
      </c>
      <c r="N59" s="3">
        <f t="shared" si="12"/>
        <v>1295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>SUM(Z12,Z36)</f>
        <v>9</v>
      </c>
      <c r="AA59" s="3">
        <f>SUM(AA12,AA36)</f>
        <v>9</v>
      </c>
      <c r="AB59" s="3"/>
      <c r="AC59" s="3">
        <f>SUM(AC12,AC36)</f>
        <v>12</v>
      </c>
      <c r="AD59" s="3">
        <f>SUM(AD12,AD36)</f>
        <v>12</v>
      </c>
      <c r="AE59" s="3">
        <f t="shared" si="11"/>
        <v>1316</v>
      </c>
    </row>
    <row r="60" spans="2:31">
      <c r="B60" s="3" t="s">
        <v>64</v>
      </c>
      <c r="C60" s="3">
        <f>SUM(C13,C37)</f>
        <v>176</v>
      </c>
      <c r="D60" s="3">
        <f t="shared" ref="D60:G60" si="13">SUM(D13,D37)</f>
        <v>214</v>
      </c>
      <c r="E60" s="3">
        <f t="shared" si="13"/>
        <v>116</v>
      </c>
      <c r="F60" s="3"/>
      <c r="G60" s="3">
        <f t="shared" si="13"/>
        <v>10</v>
      </c>
      <c r="H60" s="3">
        <f>SUM(H13,H37)</f>
        <v>516</v>
      </c>
      <c r="I60" s="3">
        <f t="shared" si="12"/>
        <v>501</v>
      </c>
      <c r="J60" s="3">
        <f t="shared" si="12"/>
        <v>412</v>
      </c>
      <c r="K60" s="3">
        <f t="shared" si="12"/>
        <v>283</v>
      </c>
      <c r="L60" s="3">
        <f t="shared" si="12"/>
        <v>361</v>
      </c>
      <c r="M60" s="3">
        <f t="shared" si="12"/>
        <v>64</v>
      </c>
      <c r="N60" s="3">
        <f t="shared" si="12"/>
        <v>1621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>SUM(Z13,Z37)</f>
        <v>50</v>
      </c>
      <c r="AA60" s="3">
        <f>SUM(AA13,AA37)</f>
        <v>50</v>
      </c>
      <c r="AB60" s="3"/>
      <c r="AC60" s="3"/>
      <c r="AD60" s="3"/>
      <c r="AE60" s="3">
        <f t="shared" si="11"/>
        <v>2187</v>
      </c>
    </row>
    <row r="61" spans="2:31">
      <c r="B61" s="3" t="s">
        <v>65</v>
      </c>
      <c r="C61" s="3"/>
      <c r="D61" s="3"/>
      <c r="E61" s="3"/>
      <c r="F61" s="3"/>
      <c r="G61" s="3"/>
      <c r="H61" s="3"/>
      <c r="I61" s="3">
        <f t="shared" si="12"/>
        <v>776</v>
      </c>
      <c r="J61" s="3">
        <f t="shared" si="12"/>
        <v>605</v>
      </c>
      <c r="K61" s="3">
        <f t="shared" si="12"/>
        <v>560</v>
      </c>
      <c r="L61" s="3">
        <f t="shared" si="12"/>
        <v>453</v>
      </c>
      <c r="M61" s="3">
        <f t="shared" si="12"/>
        <v>57</v>
      </c>
      <c r="N61" s="3">
        <f t="shared" si="12"/>
        <v>2451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f t="shared" si="11"/>
        <v>2451</v>
      </c>
    </row>
    <row r="62" spans="2:31">
      <c r="B62" s="3" t="s">
        <v>66</v>
      </c>
      <c r="C62" s="3">
        <f>SUM(C15,C39)</f>
        <v>38</v>
      </c>
      <c r="D62" s="3">
        <f>SUM(D15,D39)</f>
        <v>62</v>
      </c>
      <c r="E62" s="3">
        <f>SUM(E15,E39)</f>
        <v>44</v>
      </c>
      <c r="F62" s="3"/>
      <c r="G62" s="3">
        <f>SUM(G15,G39)</f>
        <v>3</v>
      </c>
      <c r="H62" s="3">
        <f t="shared" ref="H62" si="14">SUM(H15,H39)</f>
        <v>147</v>
      </c>
      <c r="I62" s="3">
        <f t="shared" si="12"/>
        <v>163</v>
      </c>
      <c r="J62" s="3">
        <f t="shared" si="12"/>
        <v>154</v>
      </c>
      <c r="K62" s="3">
        <f t="shared" si="12"/>
        <v>92</v>
      </c>
      <c r="L62" s="3">
        <f t="shared" si="12"/>
        <v>140</v>
      </c>
      <c r="M62" s="3">
        <f t="shared" si="12"/>
        <v>24</v>
      </c>
      <c r="N62" s="3">
        <f t="shared" si="12"/>
        <v>573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f t="shared" si="11"/>
        <v>726</v>
      </c>
    </row>
    <row r="63" spans="2:31">
      <c r="B63" s="3" t="s">
        <v>119</v>
      </c>
      <c r="C63" s="3"/>
      <c r="D63" s="3"/>
      <c r="E63" s="3"/>
      <c r="F63" s="3"/>
      <c r="G63" s="3"/>
      <c r="H63" s="3"/>
      <c r="I63" s="3">
        <f t="shared" si="12"/>
        <v>58</v>
      </c>
      <c r="J63" s="3">
        <f t="shared" si="12"/>
        <v>33</v>
      </c>
      <c r="K63" s="3">
        <f t="shared" si="12"/>
        <v>68</v>
      </c>
      <c r="L63" s="3">
        <f t="shared" si="12"/>
        <v>32</v>
      </c>
      <c r="M63" s="3">
        <f t="shared" si="12"/>
        <v>7</v>
      </c>
      <c r="N63" s="3">
        <f t="shared" si="12"/>
        <v>198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f t="shared" si="11"/>
        <v>198</v>
      </c>
    </row>
    <row r="64" spans="2:31">
      <c r="B64" s="3" t="s">
        <v>57</v>
      </c>
      <c r="C64" s="3"/>
      <c r="D64" s="3"/>
      <c r="E64" s="3"/>
      <c r="F64" s="3"/>
      <c r="G64" s="3"/>
      <c r="H64" s="3"/>
      <c r="I64" s="3">
        <f>SUM(I17,I41)</f>
        <v>83</v>
      </c>
      <c r="J64" s="3">
        <f>SUM(J17,J41)</f>
        <v>74</v>
      </c>
      <c r="K64" s="3">
        <f>SUM(K17,K41)</f>
        <v>59</v>
      </c>
      <c r="L64" s="3">
        <f>SUM(L17,L41)</f>
        <v>36</v>
      </c>
      <c r="M64" s="3"/>
      <c r="N64" s="3">
        <f>SUM(N17,N41)</f>
        <v>254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f t="shared" si="11"/>
        <v>254</v>
      </c>
    </row>
    <row r="65" spans="2:31">
      <c r="B65" s="3" t="s">
        <v>381</v>
      </c>
      <c r="C65" s="3">
        <f>SUM(C18,C42)</f>
        <v>53</v>
      </c>
      <c r="D65" s="3"/>
      <c r="E65" s="3"/>
      <c r="F65" s="3"/>
      <c r="G65" s="3"/>
      <c r="H65" s="3">
        <f t="shared" ref="H65" si="15">SUM(C65,D65,E65,F65,G65)</f>
        <v>53</v>
      </c>
      <c r="I65" s="3">
        <f>SUM(I18,I42)</f>
        <v>39</v>
      </c>
      <c r="J65" s="3"/>
      <c r="K65" s="3"/>
      <c r="L65" s="3"/>
      <c r="M65" s="3"/>
      <c r="N65" s="3">
        <f t="shared" ref="N65" si="16">SUM(I65:M65)</f>
        <v>39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>
        <f t="shared" ref="AE65" si="17">SUM(AD65,AA65,X65,U65,N65,H65)</f>
        <v>92</v>
      </c>
    </row>
    <row r="66" spans="2:31">
      <c r="B66" s="6" t="s">
        <v>8</v>
      </c>
      <c r="C66" s="7">
        <f>SUM(C58,C59,C60,C61,C62,C63,C64,C65)</f>
        <v>267</v>
      </c>
      <c r="D66" s="7">
        <f t="shared" ref="D66:AE66" si="18">SUM(D58,D59,D60,D61,D62,D63,D64,D65)</f>
        <v>276</v>
      </c>
      <c r="E66" s="7">
        <f t="shared" si="18"/>
        <v>160</v>
      </c>
      <c r="F66" s="7"/>
      <c r="G66" s="7">
        <f t="shared" si="18"/>
        <v>13</v>
      </c>
      <c r="H66" s="7">
        <f t="shared" si="18"/>
        <v>716</v>
      </c>
      <c r="I66" s="7">
        <f t="shared" si="18"/>
        <v>1949</v>
      </c>
      <c r="J66" s="7">
        <f t="shared" si="18"/>
        <v>1638</v>
      </c>
      <c r="K66" s="7">
        <f t="shared" si="18"/>
        <v>1369</v>
      </c>
      <c r="L66" s="7">
        <f t="shared" si="18"/>
        <v>1233</v>
      </c>
      <c r="M66" s="7">
        <f t="shared" si="18"/>
        <v>244</v>
      </c>
      <c r="N66" s="7">
        <f t="shared" si="18"/>
        <v>6435</v>
      </c>
      <c r="O66" s="7">
        <f t="shared" si="18"/>
        <v>778</v>
      </c>
      <c r="P66" s="7">
        <f t="shared" si="18"/>
        <v>787</v>
      </c>
      <c r="Q66" s="7">
        <f t="shared" si="18"/>
        <v>511</v>
      </c>
      <c r="R66" s="7">
        <f t="shared" si="18"/>
        <v>551</v>
      </c>
      <c r="S66" s="7">
        <f t="shared" si="18"/>
        <v>885</v>
      </c>
      <c r="T66" s="7">
        <f t="shared" si="18"/>
        <v>42</v>
      </c>
      <c r="U66" s="7">
        <f t="shared" si="18"/>
        <v>3554</v>
      </c>
      <c r="V66" s="7"/>
      <c r="W66" s="7"/>
      <c r="X66" s="7"/>
      <c r="Y66" s="7"/>
      <c r="Z66" s="7">
        <f t="shared" si="18"/>
        <v>163</v>
      </c>
      <c r="AA66" s="7">
        <f t="shared" si="18"/>
        <v>163</v>
      </c>
      <c r="AB66" s="7">
        <f t="shared" si="18"/>
        <v>9</v>
      </c>
      <c r="AC66" s="7">
        <f t="shared" si="18"/>
        <v>25</v>
      </c>
      <c r="AD66" s="7">
        <f t="shared" si="18"/>
        <v>34</v>
      </c>
      <c r="AE66" s="7">
        <f t="shared" si="18"/>
        <v>10908</v>
      </c>
    </row>
    <row r="67" spans="2:3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2:3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2:3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3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2:3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2:3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2:3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2:3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38"/>
    </row>
    <row r="75" spans="2:3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2:31">
      <c r="B76" s="190" t="s">
        <v>434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</row>
    <row r="77" spans="2:31">
      <c r="B77" s="199" t="s">
        <v>121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</row>
    <row r="78" spans="2:31">
      <c r="B78" s="191" t="s">
        <v>5</v>
      </c>
      <c r="C78" s="195" t="s">
        <v>177</v>
      </c>
      <c r="D78" s="196"/>
      <c r="E78" s="196"/>
      <c r="F78" s="196"/>
      <c r="G78" s="197"/>
      <c r="H78" s="191" t="s">
        <v>8</v>
      </c>
      <c r="I78" s="193" t="s">
        <v>163</v>
      </c>
      <c r="J78" s="198"/>
      <c r="K78" s="198"/>
      <c r="L78" s="198"/>
      <c r="M78" s="194"/>
      <c r="N78" s="191" t="s">
        <v>8</v>
      </c>
      <c r="O78" s="193" t="s">
        <v>164</v>
      </c>
      <c r="P78" s="198"/>
      <c r="Q78" s="198"/>
      <c r="R78" s="198"/>
      <c r="S78" s="198"/>
      <c r="T78" s="194"/>
      <c r="U78" s="191" t="s">
        <v>8</v>
      </c>
      <c r="V78" s="193" t="s">
        <v>111</v>
      </c>
      <c r="W78" s="194"/>
      <c r="X78" s="191" t="s">
        <v>8</v>
      </c>
      <c r="Y78" s="193" t="s">
        <v>165</v>
      </c>
      <c r="Z78" s="194"/>
      <c r="AA78" s="191" t="s">
        <v>8</v>
      </c>
      <c r="AB78" s="193" t="s">
        <v>166</v>
      </c>
      <c r="AC78" s="194"/>
      <c r="AD78" s="191" t="s">
        <v>8</v>
      </c>
      <c r="AE78" s="191" t="s">
        <v>60</v>
      </c>
    </row>
    <row r="79" spans="2:31">
      <c r="B79" s="192"/>
      <c r="C79" s="6" t="s">
        <v>170</v>
      </c>
      <c r="D79" s="6" t="s">
        <v>171</v>
      </c>
      <c r="E79" s="6" t="s">
        <v>167</v>
      </c>
      <c r="F79" s="6" t="s">
        <v>168</v>
      </c>
      <c r="G79" s="6" t="s">
        <v>169</v>
      </c>
      <c r="H79" s="192"/>
      <c r="I79" s="6" t="s">
        <v>170</v>
      </c>
      <c r="J79" s="6" t="s">
        <v>171</v>
      </c>
      <c r="K79" s="6" t="s">
        <v>172</v>
      </c>
      <c r="L79" s="6" t="s">
        <v>173</v>
      </c>
      <c r="M79" s="6" t="s">
        <v>169</v>
      </c>
      <c r="N79" s="192"/>
      <c r="O79" s="6" t="s">
        <v>170</v>
      </c>
      <c r="P79" s="6" t="s">
        <v>171</v>
      </c>
      <c r="Q79" s="6" t="s">
        <v>172</v>
      </c>
      <c r="R79" s="6" t="s">
        <v>173</v>
      </c>
      <c r="S79" s="6" t="s">
        <v>174</v>
      </c>
      <c r="T79" s="6" t="s">
        <v>169</v>
      </c>
      <c r="U79" s="192"/>
      <c r="V79" s="8" t="s">
        <v>175</v>
      </c>
      <c r="W79" s="8" t="s">
        <v>176</v>
      </c>
      <c r="X79" s="192"/>
      <c r="Y79" s="8" t="s">
        <v>175</v>
      </c>
      <c r="Z79" s="8" t="s">
        <v>176</v>
      </c>
      <c r="AA79" s="192"/>
      <c r="AB79" s="8" t="s">
        <v>175</v>
      </c>
      <c r="AC79" s="8" t="s">
        <v>176</v>
      </c>
      <c r="AD79" s="192"/>
      <c r="AE79" s="192"/>
    </row>
    <row r="80" spans="2:31">
      <c r="B80" s="3" t="s">
        <v>11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f>SUM('3จำนวนน.ศ.ปีการศึกษา2558'!F920)</f>
        <v>4</v>
      </c>
      <c r="N80" s="3">
        <f>SUM(I80:M80)</f>
        <v>4</v>
      </c>
      <c r="O80" s="3">
        <f>SUM('3จำนวนน.ศ.ปีการศึกษา2558'!F45)</f>
        <v>778</v>
      </c>
      <c r="P80" s="3">
        <f>SUM('3จำนวนน.ศ.ปีการศึกษา2558'!F328)</f>
        <v>787</v>
      </c>
      <c r="Q80" s="3">
        <f>SUM('3จำนวนน.ศ.ปีการศึกษา2558'!F522)</f>
        <v>511</v>
      </c>
      <c r="R80" s="3">
        <f>SUM('3จำนวนน.ศ.ปีการศึกษา2558'!F686)</f>
        <v>551</v>
      </c>
      <c r="S80" s="3">
        <f>SUM('3จำนวนน.ศ.ปีการศึกษา2558'!F868)</f>
        <v>864</v>
      </c>
      <c r="T80" s="3">
        <f>SUM('3จำนวนน.ศ.ปีการศึกษา2558'!F916)</f>
        <v>42</v>
      </c>
      <c r="U80" s="3">
        <f>SUM(O80:T80)</f>
        <v>3533</v>
      </c>
      <c r="V80" s="3"/>
      <c r="W80" s="3"/>
      <c r="X80" s="3"/>
      <c r="Y80" s="3"/>
      <c r="Z80" s="3"/>
      <c r="AA80" s="3"/>
      <c r="AB80" s="3"/>
      <c r="AC80" s="3"/>
      <c r="AD80" s="3"/>
      <c r="AE80" s="3">
        <f>SUM(AD80,AA80,X80,U80,N80,H80)</f>
        <v>3537</v>
      </c>
    </row>
    <row r="81" spans="2:31">
      <c r="B81" s="3" t="s">
        <v>25</v>
      </c>
      <c r="C81" s="3"/>
      <c r="D81" s="3"/>
      <c r="E81" s="3"/>
      <c r="F81" s="3"/>
      <c r="G81" s="3"/>
      <c r="H81" s="3"/>
      <c r="I81" s="3">
        <f>SUM('3จำนวนน.ศ.ปีการศึกษา2558'!F72+'3จำนวนน.ศ.ปีการศึกษา2558'!F207)</f>
        <v>271</v>
      </c>
      <c r="J81" s="3">
        <f>SUM('3จำนวนน.ศ.ปีการศึกษา2558'!F343,'3จำนวนน.ศ.ปีการศึกษา2558'!F344,'3จำนวนน.ศ.ปีการศึกษา2558'!F345,'3จำนวนน.ศ.ปีการศึกษา2558'!F346,'3จำนวนน.ศ.ปีการศึกษา2558'!F347,'3จำนวนน.ศ.ปีการศึกษา2558'!F348,'3จำนวนน.ศ.ปีการศึกษา2558'!F349,'3จำนวนน.ศ.ปีการศึกษา2558'!F350,'3จำนวนน.ศ.ปีการศึกษา2558'!F481)</f>
        <v>201</v>
      </c>
      <c r="K81" s="3">
        <f>SUM('3จำนวนน.ศ.ปีการศึกษา2558'!F533,'3จำนวนน.ศ.ปีการศึกษา2558'!F534,'3จำนวนน.ศ.ปีการศึกษา2558'!F535,'3จำนวนน.ศ.ปีการศึกษา2558'!F536,'3จำนวนน.ศ.ปีการศึกษา2558'!F537,'3จำนวนน.ศ.ปีการศึกษา2558'!F538,'3จำนวนน.ศ.ปีการศึกษา2558'!F539,'3จำนวนน.ศ.ปีการศึกษา2558'!F540,'3จำนวนน.ศ.ปีการศึกษา2558'!F645)</f>
        <v>216</v>
      </c>
      <c r="L81" s="3">
        <f>SUM('3จำนวนน.ศ.ปีการศึกษา2558'!F698,'3จำนวนน.ศ.ปีการศึกษา2558'!F699,'3จำนวนน.ศ.ปีการศึกษา2558'!F700,'3จำนวนน.ศ.ปีการศึกษา2558'!F701,'3จำนวนน.ศ.ปีการศึกษา2558'!F702,'3จำนวนน.ศ.ปีการศึกษา2558'!F703,'3จำนวนน.ศ.ปีการศึกษา2558'!F704,'3จำนวนน.ศ.ปีการศึกษา2558'!F705,'3จำนวนน.ศ.ปีการศึกษา2558'!F706,'3จำนวนน.ศ.ปีการศึกษา2558'!F809)</f>
        <v>160</v>
      </c>
      <c r="M81" s="3">
        <f>SUM('3จำนวนน.ศ.ปีการศึกษา2558'!F953+'3จำนวนน.ศ.ปีการศึกษา2558'!F1079-'2สรุปจำนวนรวมคณะ,สาขา'!M91)</f>
        <v>92</v>
      </c>
      <c r="N81" s="3">
        <f t="shared" ref="N81:N92" si="19">SUM(I81:M81)</f>
        <v>940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f t="shared" ref="AE81:AE92" si="20">SUM(AD81,AA81,X81,U81,N81,H81)</f>
        <v>940</v>
      </c>
    </row>
    <row r="82" spans="2:31">
      <c r="B82" s="3" t="s">
        <v>32</v>
      </c>
      <c r="C82" s="3">
        <f>SUM('3จำนวนน.ศ.ปีการศึกษา2558'!F96)</f>
        <v>114</v>
      </c>
      <c r="D82" s="3">
        <f>SUM('3จำนวนน.ศ.ปีการศึกษา2558'!F370,'3จำนวนน.ศ.ปีการศึกษา2558'!F371,'3จำนวนน.ศ.ปีการศึกษา2558'!F372,'3จำนวนน.ศ.ปีการศึกษา2558'!F373,'3จำนวนน.ศ.ปีการศึกษา2558'!F374)</f>
        <v>110</v>
      </c>
      <c r="E82" s="3">
        <f>SUM('3จำนวนน.ศ.ปีการศึกษา2558'!F559,'3จำนวนน.ศ.ปีการศึกษา2558'!F560,'3จำนวนน.ศ.ปีการศึกษา2558'!F561,'3จำนวนน.ศ.ปีการศึกษา2558'!F562)</f>
        <v>31</v>
      </c>
      <c r="F82" s="3"/>
      <c r="G82" s="3">
        <f>SUM('3จำนวนน.ศ.ปีการศึกษา2558'!F964)</f>
        <v>1</v>
      </c>
      <c r="H82" s="3">
        <f t="shared" ref="H82:H92" si="21">SUM(C82,D82,E82,F82,G82)</f>
        <v>256</v>
      </c>
      <c r="I82" s="3">
        <f>SUM('3จำนวนน.ศ.ปีการศึกษา2558'!F106,'3จำนวนน.ศ.ปีการศึกษา2558'!F130+'3จำนวนน.ศ.ปีการศึกษา2558'!F260)</f>
        <v>275</v>
      </c>
      <c r="J82" s="3">
        <f>SUM('3จำนวนน.ศ.ปีการศึกษา2558'!F378,'3จำนวนน.ศ.ปีการศึกษา2558'!F379,'3จำนวนน.ศ.ปีการศึกษา2558'!F380,'3จำนวนน.ศ.ปีการศึกษา2558'!F381,'3จำนวนน.ศ.ปีการศึกษา2558'!F382,'3จำนวนน.ศ.ปีการศึกษา2558'!F399,'3จำนวนน.ศ.ปีการศึกษา2558'!F400)</f>
        <v>190</v>
      </c>
      <c r="K82" s="3">
        <f>SUM('3จำนวนน.ศ.ปีการศึกษา2558'!F566,'3จำนวนน.ศ.ปีการศึกษา2558'!F567,'3จำนวนน.ศ.ปีการศึกษา2558'!F568,'3จำนวนน.ศ.ปีการศึกษา2558'!F569,'3จำนวนน.ศ.ปีการศึกษา2558'!F570,'3จำนวนน.ศ.ปีการศึกษา2558'!F571)</f>
        <v>142</v>
      </c>
      <c r="L82" s="3">
        <f>SUM('3จำนวนน.ศ.ปีการศึกษา2558'!F726,'3จำนวนน.ศ.ปีการศึกษา2558'!F727,'3จำนวนน.ศ.ปีการศึกษา2558'!F728,'3จำนวนน.ศ.ปีการศึกษา2558'!F729,'3จำนวนน.ศ.ปีการศึกษา2558'!F730,'3จำนวนน.ศ.ปีการศึกษา2558'!F731,'3จำนวนน.ศ.ปีการศึกษา2558'!F732,'3จำนวนน.ศ.ปีการศึกษา2558'!F733)</f>
        <v>198</v>
      </c>
      <c r="M82" s="3">
        <f>SUM('3จำนวนน.ศ.ปีการศึกษา2558'!F969,'3จำนวนน.ศ.ปีการศึกษา2558'!F970,'3จำนวนน.ศ.ปีการศึกษา2558'!F971,'3จำนวนน.ศ.ปีการศึกษา2558'!F972,'3จำนวนน.ศ.ปีการศึกษา2558'!F975,'3จำนวนน.ศ.ปีการศึกษา2558'!F976,'3จำนวนน.ศ.ปีการศึกษา2558'!F977,'3จำนวนน.ศ.ปีการศึกษา2558'!F978,'3จำนวนน.ศ.ปีการศึกษา2558'!F992,'3จำนวนน.ศ.ปีการศึกษา2558'!F993,'3จำนวนน.ศ.ปีการศึกษา2558'!F994,'3จำนวนน.ศ.ปีการศึกษา2558'!F995,'3จำนวนน.ศ.ปีการศึกษา2558'!F996,'3จำนวนน.ศ.ปีการศึกษา2558'!F997)</f>
        <v>41</v>
      </c>
      <c r="N82" s="3">
        <f t="shared" si="19"/>
        <v>846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f t="shared" si="20"/>
        <v>1102</v>
      </c>
    </row>
    <row r="83" spans="2:31">
      <c r="B83" s="3" t="s">
        <v>23</v>
      </c>
      <c r="C83" s="3"/>
      <c r="D83" s="3"/>
      <c r="E83" s="3"/>
      <c r="F83" s="3"/>
      <c r="G83" s="3"/>
      <c r="H83" s="3"/>
      <c r="I83" s="3">
        <f>SUM('3จำนวนน.ศ.ปีการศึกษา2558'!F147,'3จำนวนน.ศ.ปีการศึกษา2558'!F148,'3จำนวนน.ศ.ปีการศึกษา2558'!F149,'3จำนวนน.ศ.ปีการศึกษา2558'!F150,'3จำนวนน.ศ.ปีการศึกษา2558'!F151,'3จำนวนน.ศ.ปีการศึกษา2558'!F152,'3จำนวนน.ศ.ปีการศึกษา2558'!F153,'3จำนวนน.ศ.ปีการศึกษา2558'!F154,'3จำนวนน.ศ.ปีการศึกษา2558'!F155,'3จำนวนน.ศ.ปีการศึกษา2558'!F156,'3จำนวนน.ศ.ปีการศึกษา2558'!F157,'3จำนวนน.ศ.ปีการศึกษา2558'!F158,'3จำนวนน.ศ.ปีการศึกษา2558'!F236)</f>
        <v>522</v>
      </c>
      <c r="J83" s="3">
        <f>SUM('3จำนวนน.ศ.ปีการศึกษา2558'!F424,'3จำนวนน.ศ.ปีการศึกษา2558'!F425,'3จำนวนน.ศ.ปีการศึกษา2558'!F426,'3จำนวนน.ศ.ปีการศึกษา2558'!F427,'3จำนวนน.ศ.ปีการศึกษา2558'!F428,'3จำนวนน.ศ.ปีการศึกษา2558'!F429,'3จำนวนน.ศ.ปีการศึกษา2558'!F430,'3จำนวนน.ศ.ปีการศึกษา2558'!F431,'3จำนวนน.ศ.ปีการศึกษา2558'!F432,'3จำนวนน.ศ.ปีการศึกษา2558'!F433,'3จำนวนน.ศ.ปีการศึกษา2558'!F494)</f>
        <v>378</v>
      </c>
      <c r="K83" s="3">
        <f>SUM('3จำนวนน.ศ.ปีการศึกษา2558'!F586,'3จำนวนน.ศ.ปีการศึกษา2558'!F587,'3จำนวนน.ศ.ปีการศึกษา2558'!F588,'3จำนวนน.ศ.ปีการศึกษา2558'!F589,'3จำนวนน.ศ.ปีการศึกษา2558'!F590,'3จำนวนน.ศ.ปีการศึกษา2558'!F591,'3จำนวนน.ศ.ปีการศึกษา2558'!F592,'3จำนวนน.ศ.ปีการศึกษา2558'!F593,'3จำนวนน.ศ.ปีการศึกษา2558'!F594,'3จำนวนน.ศ.ปีการศึกษา2558'!F602,'3จำนวนน.ศ.ปีการศึกษา2558'!F603,'3จำนวนน.ศ.ปีการศึกษา2558'!F658)</f>
        <v>342</v>
      </c>
      <c r="L83" s="3">
        <f>SUM('3จำนวนน.ศ.ปีการศึกษา2558'!F752,'3จำนวนน.ศ.ปีการศึกษา2558'!F753,'3จำนวนน.ศ.ปีการศึกษา2558'!F754,'3จำนวนน.ศ.ปีการศึกษา2558'!F755,'3จำนวนน.ศ.ปีการศึกษา2558'!F756,'3จำนวนน.ศ.ปีการศึกษา2558'!F757,'3จำนวนน.ศ.ปีการศึกษา2558'!F758,'3จำนวนน.ศ.ปีการศึกษา2558'!F759,'3จำนวนน.ศ.ปีการศึกษา2558'!F765,'3จำนวนน.ศ.ปีการศึกษา2558'!F766,'3จำนวนน.ศ.ปีการศึกษา2558'!F821)</f>
        <v>283</v>
      </c>
      <c r="M83" s="3">
        <f>SUM('3จำนวนน.ศ.ปีการศึกษา2558'!F1019,'3จำนวนน.ศ.ปีการศึกษา2558'!F1022,'3จำนวนน.ศ.ปีการศึกษา2558'!F1025,'3จำนวนน.ศ.ปีการศึกษา2558'!F1026,'3จำนวนน.ศ.ปีการศึกษา2558'!F1027,'3จำนวนน.ศ.ปีการศึกษา2558'!F1028,'3จำนวนน.ศ.ปีการศึกษา2558'!F1029,'3จำนวนน.ศ.ปีการศึกษา2558'!F1090)</f>
        <v>26</v>
      </c>
      <c r="N83" s="3">
        <f t="shared" si="19"/>
        <v>1551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>
        <f t="shared" si="20"/>
        <v>1551</v>
      </c>
    </row>
    <row r="84" spans="2:31">
      <c r="B84" s="3" t="s">
        <v>68</v>
      </c>
      <c r="C84" s="3">
        <f>SUM('3จำนวนน.ศ.ปีการศึกษา2558'!F99)</f>
        <v>62</v>
      </c>
      <c r="D84" s="3">
        <f>SUM('3จำนวนน.ศ.ปีการศึกษา2558'!F375,'3จำนวนน.ศ.ปีการศึกษา2558'!F376)</f>
        <v>68</v>
      </c>
      <c r="E84" s="3">
        <f>SUM('3จำนวนน.ศ.ปีการศึกษา2558'!F563,'3จำนวนน.ศ.ปีการศึกษา2558'!F564)</f>
        <v>69</v>
      </c>
      <c r="F84" s="3"/>
      <c r="G84" s="3">
        <f>SUM('3จำนวนน.ศ.ปีการศึกษา2558'!F965,'3จำนวนน.ศ.ปีการศึกษา2558'!F966,'3จำนวนน.ศ.ปีการศึกษา2558'!F967)</f>
        <v>6</v>
      </c>
      <c r="H84" s="3">
        <f t="shared" si="21"/>
        <v>205</v>
      </c>
      <c r="I84" s="3">
        <f>SUM('3จำนวนน.ศ.ปีการศึกษา2558'!F122)</f>
        <v>136</v>
      </c>
      <c r="J84" s="3">
        <f>SUM('3จำนวนน.ศ.ปีการศึกษา2558'!F386,'3จำนวนน.ศ.ปีการศึกษา2558'!F387,'3จำนวนน.ศ.ปีการศึกษา2558'!F397,'3จำนวนน.ศ.ปีการศึกษา2558'!F398)</f>
        <v>153</v>
      </c>
      <c r="K84" s="3">
        <f>SUM('3จำนวนน.ศ.ปีการศึกษา2558'!F575,'3จำนวนน.ศ.ปีการศึกษา2558'!F576)</f>
        <v>78</v>
      </c>
      <c r="L84" s="3">
        <f>SUM('3จำนวนน.ศ.ปีการศึกษา2558'!F736,'3จำนวนน.ศ.ปีการศึกษา2558'!F737)</f>
        <v>70</v>
      </c>
      <c r="M84" s="3">
        <f>SUM('3จำนวนน.ศ.ปีการศึกษา2558'!F998)</f>
        <v>8</v>
      </c>
      <c r="N84" s="3">
        <f t="shared" si="19"/>
        <v>445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f t="shared" si="20"/>
        <v>650</v>
      </c>
    </row>
    <row r="85" spans="2:31">
      <c r="B85" s="3" t="s">
        <v>40</v>
      </c>
      <c r="C85" s="3"/>
      <c r="D85" s="3"/>
      <c r="E85" s="3"/>
      <c r="F85" s="3"/>
      <c r="G85" s="3"/>
      <c r="H85" s="3"/>
      <c r="I85" s="3">
        <f>SUM('3จำนวนน.ศ.ปีการศึกษา2558'!F159,'3จำนวนน.ศ.ปีการศึกษา2558'!F160)</f>
        <v>80</v>
      </c>
      <c r="J85" s="3">
        <f>SUM('3จำนวนน.ศ.ปีการศึกษา2558'!F438,'3จำนวนน.ศ.ปีการศึกษา2558'!F439)</f>
        <v>84</v>
      </c>
      <c r="K85" s="3">
        <f>SUM('3จำนวนน.ศ.ปีการศึกษา2558'!F600,'3จำนวนน.ศ.ปีการศึกษา2558'!F601)</f>
        <v>59</v>
      </c>
      <c r="L85" s="3"/>
      <c r="M85" s="3">
        <f>SUM('3จำนวนน.ศ.ปีการศึกษา2558'!F1020,'3จำนวนน.ศ.ปีการศึกษา2558'!F1023,'3จำนวนน.ศ.ปีการศึกษา2558'!F1030)</f>
        <v>6</v>
      </c>
      <c r="N85" s="3">
        <f t="shared" si="19"/>
        <v>229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>
        <f t="shared" si="20"/>
        <v>229</v>
      </c>
    </row>
    <row r="86" spans="2:31">
      <c r="B86" s="3" t="s">
        <v>44</v>
      </c>
      <c r="C86" s="3"/>
      <c r="D86" s="3"/>
      <c r="E86" s="3"/>
      <c r="F86" s="3"/>
      <c r="G86" s="3"/>
      <c r="H86" s="3"/>
      <c r="I86" s="3">
        <f>SUM('3จำนวนน.ศ.ปีการศึกษา2558'!F163,'3จำนวนน.ศ.ปีการศึกษา2558'!F164,'3จำนวนน.ศ.ปีการศึกษา2558'!F165+'3จำนวนน.ศ.ปีการศึกษา2558'!F261)</f>
        <v>137</v>
      </c>
      <c r="J86" s="3">
        <f>SUM('3จำนวนน.ศ.ปีการศึกษา2558'!F435,'3จำนวนน.ศ.ปีการศึกษา2558'!F436,'3จำนวนน.ศ.ปีการศึกษา2558'!F437)</f>
        <v>117</v>
      </c>
      <c r="K86" s="3">
        <f>SUM('3จำนวนน.ศ.ปีการศึกษา2558'!F596,'3จำนวนน.ศ.ปีการศึกษา2558'!F597,'3จำนวนน.ศ.ปีการศึกษา2558'!F598,'3จำนวนน.ศ.ปีการศึกษา2558'!F599)</f>
        <v>108</v>
      </c>
      <c r="L86" s="3">
        <f>SUM('3จำนวนน.ศ.ปีการศึกษา2558'!F761,'3จำนวนน.ศ.ปีการศึกษา2558'!F762,'3จำนวนน.ศ.ปีการศึกษา2558'!F763,'3จำนวนน.ศ.ปีการศึกษา2558'!F764)</f>
        <v>103</v>
      </c>
      <c r="M86" s="3">
        <f>SUM('3จำนวนน.ศ.ปีการศึกษา2558'!F1033,'3จำนวนน.ศ.ปีการศึกษา2558'!F1034)</f>
        <v>3</v>
      </c>
      <c r="N86" s="3">
        <f t="shared" si="19"/>
        <v>468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f t="shared" si="20"/>
        <v>468</v>
      </c>
    </row>
    <row r="87" spans="2:31">
      <c r="B87" s="3" t="s">
        <v>52</v>
      </c>
      <c r="C87" s="3">
        <f>SUM('3จำนวนน.ศ.ปีการศึกษา2558'!F178)</f>
        <v>38</v>
      </c>
      <c r="D87" s="3">
        <f>SUM('3จำนวนน.ศ.ปีการศึกษา2558'!F450,'3จำนวนน.ศ.ปีการศึกษา2558'!F451,'3จำนวนน.ศ.ปีการศึกษา2558'!F452)</f>
        <v>53</v>
      </c>
      <c r="E87" s="3">
        <f>SUM('3จำนวนน.ศ.ปีการศึกษา2558'!F615,'3จำนวนน.ศ.ปีการศึกษา2558'!F616)</f>
        <v>18</v>
      </c>
      <c r="F87" s="3"/>
      <c r="G87" s="3">
        <f>SUM('3จำนวนน.ศ.ปีการศึกษา2558'!F1047)</f>
        <v>3</v>
      </c>
      <c r="H87" s="3">
        <f t="shared" si="21"/>
        <v>112</v>
      </c>
      <c r="I87" s="3">
        <f>SUM('3จำนวนน.ศ.ปีการศึกษา2558'!F179,'3จำนวนน.ศ.ปีการศึกษา2558'!F180,'3จำนวนน.ศ.ปีการศึกษา2558'!F181,'3จำนวนน.ศ.ปีการศึกษา2558'!F182)</f>
        <v>75</v>
      </c>
      <c r="J87" s="3">
        <f>SUM('3จำนวนน.ศ.ปีการศึกษา2558'!F456,'3จำนวนน.ศ.ปีการศึกษา2558'!F457,'3จำนวนน.ศ.ปีการศึกษา2558'!F458,'3จำนวนน.ศ.ปีการศึกษา2558'!F459)</f>
        <v>64</v>
      </c>
      <c r="K87" s="3">
        <f>SUM('3จำนวนน.ศ.ปีการศึกษา2558'!F621,'3จำนวนน.ศ.ปีการศึกษา2558'!F622,'3จำนวนน.ศ.ปีการศึกษา2558'!F623,'3จำนวนน.ศ.ปีการศึกษา2558'!F624)</f>
        <v>59</v>
      </c>
      <c r="L87" s="3">
        <f>SUM('3จำนวนน.ศ.ปีการศึกษา2558'!F779,'3จำนวนน.ศ.ปีการศึกษา2558'!F780,'3จำนวนน.ศ.ปีการศึกษา2558'!F781,'3จำนวนน.ศ.ปีการศึกษา2558'!F782)</f>
        <v>83</v>
      </c>
      <c r="M87" s="3">
        <f>SUM('3จำนวนน.ศ.ปีการศึกษา2558'!F1048,'3จำนวนน.ศ.ปีการศึกษา2558'!F1049,'3จำนวนน.ศ.ปีการศึกษา2558'!F1050,'3จำนวนน.ศ.ปีการศึกษา2558'!F1051,'3จำนวนน.ศ.ปีการศึกษา2558'!F1052,'3จำนวนน.ศ.ปีการศึกษา2558'!F1053,'3จำนวนน.ศ.ปีการศึกษา2558'!F1054,'3จำนวนน.ศ.ปีการศึกษา2558'!F1055,'3จำนวนน.ศ.ปีการศึกษา2558'!F1056,'3จำนวนน.ศ.ปีการศึกษา2558'!F1058,'3จำนวนน.ศ.ปีการศึกษา2558'!F1059,'3จำนวนน.ศ.ปีการศึกษา2558'!F1060,'3จำนวนน.ศ.ปีการศึกษา2558'!F1061)</f>
        <v>18</v>
      </c>
      <c r="N87" s="3">
        <f t="shared" si="19"/>
        <v>299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>
        <f t="shared" si="20"/>
        <v>411</v>
      </c>
    </row>
    <row r="88" spans="2:31">
      <c r="B88" s="3" t="s">
        <v>36</v>
      </c>
      <c r="C88" s="3"/>
      <c r="D88" s="3"/>
      <c r="E88" s="3"/>
      <c r="F88" s="3"/>
      <c r="G88" s="3"/>
      <c r="H88" s="3"/>
      <c r="I88" s="3">
        <f>SUM('3จำนวนน.ศ.ปีการศึกษา2558'!F127)</f>
        <v>23</v>
      </c>
      <c r="J88" s="3">
        <f>SUM('3จำนวนน.ศ.ปีการศึกษา2558'!F385)</f>
        <v>9</v>
      </c>
      <c r="K88" s="3">
        <f>SUM('3จำนวนน.ศ.ปีการศึกษา2558'!F574)</f>
        <v>8</v>
      </c>
      <c r="L88" s="3">
        <f>SUM('3จำนวนน.ศ.ปีการศึกษา2558'!F725)</f>
        <v>29</v>
      </c>
      <c r="M88" s="3">
        <f>SUM('3จำนวนน.ศ.ปีการศึกษา2558'!F991,'3จำนวนน.ศ.ปีการศึกษา2558'!F1001)</f>
        <v>3</v>
      </c>
      <c r="N88" s="3">
        <f t="shared" si="19"/>
        <v>72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>
        <f t="shared" si="20"/>
        <v>72</v>
      </c>
    </row>
    <row r="89" spans="2:31">
      <c r="B89" s="3" t="s">
        <v>35</v>
      </c>
      <c r="C89" s="3"/>
      <c r="D89" s="3"/>
      <c r="E89" s="3"/>
      <c r="F89" s="3"/>
      <c r="G89" s="3"/>
      <c r="H89" s="3"/>
      <c r="I89" s="3">
        <f>SUM('3จำนวนน.ศ.ปีการศึกษา2558'!F125)</f>
        <v>65</v>
      </c>
      <c r="J89" s="3">
        <f>SUM('3จำนวนน.ศ.ปีการศึกษา2558'!F383,'3จำนวนน.ศ.ปีการศึกษา2558'!F384)</f>
        <v>39</v>
      </c>
      <c r="K89" s="3">
        <f>SUM('3จำนวนน.ศ.ปีการศึกษา2558'!F572,'3จำนวนน.ศ.ปีการศึกษา2558'!F573)</f>
        <v>55</v>
      </c>
      <c r="L89" s="3">
        <f>SUM('3จำนวนน.ศ.ปีการศึกษา2558'!F734,'3จำนวนน.ศ.ปีการศึกษา2558'!F735)</f>
        <v>38</v>
      </c>
      <c r="M89" s="3">
        <f>SUM('3จำนวนน.ศ.ปีการศึกษา2558'!F973,'3จำนวนน.ศ.ปีการศึกษา2558'!F974,'3จำนวนน.ศ.ปีการศึกษา2558'!F979,'3จำนวนน.ศ.ปีการศึกษา2558'!F999,'3จำนวนน.ศ.ปีการศึกษา2558'!F1000)</f>
        <v>12</v>
      </c>
      <c r="N89" s="3">
        <f t="shared" si="19"/>
        <v>209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>
        <f t="shared" si="20"/>
        <v>209</v>
      </c>
    </row>
    <row r="90" spans="2:31">
      <c r="B90" s="3" t="s">
        <v>51</v>
      </c>
      <c r="C90" s="3"/>
      <c r="D90" s="3"/>
      <c r="E90" s="3"/>
      <c r="F90" s="3"/>
      <c r="G90" s="3"/>
      <c r="H90" s="3"/>
      <c r="I90" s="3">
        <f>SUM('3จำนวนน.ศ.ปีการศึกษา2558'!F161,'3จำนวนน.ศ.ปีการศึกษา2558'!F162)</f>
        <v>45</v>
      </c>
      <c r="J90" s="3">
        <f>SUM('3จำนวนน.ศ.ปีการศึกษา2558'!F434)</f>
        <v>16</v>
      </c>
      <c r="K90" s="3">
        <f>SUM('3จำนวนน.ศ.ปีการศึกษา2558'!F595)</f>
        <v>18</v>
      </c>
      <c r="L90" s="3">
        <f>SUM('3จำนวนน.ศ.ปีการศึกษา2558'!F760)</f>
        <v>12</v>
      </c>
      <c r="M90" s="3">
        <f>SUM('3จำนวนน.ศ.ปีการศึกษา2558'!F1021,'3จำนวนน.ศ.ปีการศึกษา2558'!F1024,'3จำนวนน.ศ.ปีการศึกษา2558'!F1031,'3จำนวนน.ศ.ปีการศึกษา2558'!F1032)</f>
        <v>12</v>
      </c>
      <c r="N90" s="3">
        <f t="shared" si="19"/>
        <v>103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>
        <f t="shared" si="20"/>
        <v>103</v>
      </c>
    </row>
    <row r="91" spans="2:31">
      <c r="B91" s="3" t="s">
        <v>69</v>
      </c>
      <c r="C91" s="3"/>
      <c r="D91" s="3"/>
      <c r="E91" s="3"/>
      <c r="F91" s="3"/>
      <c r="G91" s="3"/>
      <c r="H91" s="3"/>
      <c r="I91" s="3">
        <f>SUM('3จำนวนน.ศ.ปีการศึกษา2558'!F76)</f>
        <v>116</v>
      </c>
      <c r="J91" s="3">
        <f>SUM('3จำนวนน.ศ.ปีการศึกษา2558'!F351,'3จำนวนน.ศ.ปีการศึกษา2558'!F352,'3จำนวนน.ศ.ปีการศึกษา2558'!F353,'3จำนวนน.ศ.ปีการศึกษา2558'!F354)</f>
        <v>155</v>
      </c>
      <c r="K91" s="3">
        <f>SUM('3จำนวนน.ศ.ปีการศึกษา2558'!F541,'3จำนวนน.ศ.ปีการศึกษา2558'!F542,'3จำนวนน.ศ.ปีการศึกษา2558'!F543)</f>
        <v>105</v>
      </c>
      <c r="L91" s="3">
        <f>SUM('3จำนวนน.ศ.ปีการศึกษา2558'!F707,'3จำนวนน.ศ.ปีการศึกษา2558'!F708)</f>
        <v>83</v>
      </c>
      <c r="M91" s="3">
        <f>SUM('3จำนวนน.ศ.ปีการศึกษา2558'!F948,'3จำนวนน.ศ.ปีการศึกษา2558'!F949)</f>
        <v>3</v>
      </c>
      <c r="N91" s="3">
        <f t="shared" si="19"/>
        <v>462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>
        <f t="shared" si="20"/>
        <v>462</v>
      </c>
    </row>
    <row r="92" spans="2:31">
      <c r="B92" s="3" t="s">
        <v>124</v>
      </c>
      <c r="C92" s="3"/>
      <c r="D92" s="3">
        <f>SUM('3จำนวนน.ศ.ปีการศึกษา2558'!F453,'3จำนวนน.ศ.ปีการศึกษา2558'!F454)</f>
        <v>9</v>
      </c>
      <c r="E92" s="3">
        <f>SUM('3จำนวนน.ศ.ปีการศึกษา2558'!F617,'3จำนวนน.ศ.ปีการศึกษา2558'!F618)</f>
        <v>26</v>
      </c>
      <c r="F92" s="3"/>
      <c r="G92" s="3"/>
      <c r="H92" s="3">
        <f t="shared" si="21"/>
        <v>35</v>
      </c>
      <c r="I92" s="3">
        <f>SUM('3จำนวนน.ศ.ปีการศึกษา2558'!F183,'3จำนวนน.ศ.ปีการศึกษา2558'!F184,'3จำนวนน.ศ.ปีการศึกษา2558'!F185,'3จำนวนน.ศ.ปีการศึกษา2558'!F186,'3จำนวนน.ศ.ปีการศึกษา2558'!F187)</f>
        <v>88</v>
      </c>
      <c r="J92" s="3">
        <f>SUM('3จำนวนน.ศ.ปีการศึกษา2558'!F460,'3จำนวนน.ศ.ปีการศึกษา2558'!F461,'3จำนวนน.ศ.ปีการศึกษา2558'!F462,'3จำนวนน.ศ.ปีการศึกษา2558'!F463)</f>
        <v>53</v>
      </c>
      <c r="K92" s="3">
        <f>SUM('3จำนวนน.ศ.ปีการศึกษา2558'!F620,'3จำนวนน.ศ.ปีการศึกษา2558'!F625,'3จำนวนน.ศ.ปีการศึกษา2558'!F626,'3จำนวนน.ศ.ปีการศึกษา2558'!F627)</f>
        <v>33</v>
      </c>
      <c r="L92" s="3">
        <f>SUM('3จำนวนน.ศ.ปีการศึกษา2558'!F783,'3จำนวนน.ศ.ปีการศึกษา2558'!F784,'3จำนวนน.ศ.ปีการศึกษา2558'!F785)</f>
        <v>57</v>
      </c>
      <c r="M92" s="3">
        <f>SUM('3จำนวนน.ศ.ปีการศึกษา2558'!F1057,'3จำนวนน.ศ.ปีการศึกษา2558'!F1062)</f>
        <v>6</v>
      </c>
      <c r="N92" s="3">
        <f t="shared" si="19"/>
        <v>237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f t="shared" si="20"/>
        <v>272</v>
      </c>
    </row>
    <row r="93" spans="2:31">
      <c r="B93" s="6" t="s">
        <v>8</v>
      </c>
      <c r="C93" s="7">
        <f>SUM(C80,C81,C82,C83,C84,C85,C86,C87,C88,C89,C90,C91,C92)</f>
        <v>214</v>
      </c>
      <c r="D93" s="7">
        <f t="shared" ref="D93:AE93" si="22">SUM(D80,D81,D82,D83,D84,D85,D86,D87,D88,D89,D90,D91,D92)</f>
        <v>240</v>
      </c>
      <c r="E93" s="7">
        <f t="shared" si="22"/>
        <v>144</v>
      </c>
      <c r="F93" s="7"/>
      <c r="G93" s="7">
        <f t="shared" si="22"/>
        <v>10</v>
      </c>
      <c r="H93" s="7">
        <f t="shared" si="22"/>
        <v>608</v>
      </c>
      <c r="I93" s="7">
        <f t="shared" si="22"/>
        <v>1833</v>
      </c>
      <c r="J93" s="7">
        <f t="shared" si="22"/>
        <v>1459</v>
      </c>
      <c r="K93" s="7">
        <f t="shared" si="22"/>
        <v>1223</v>
      </c>
      <c r="L93" s="7">
        <f t="shared" si="22"/>
        <v>1116</v>
      </c>
      <c r="M93" s="7">
        <f t="shared" si="22"/>
        <v>234</v>
      </c>
      <c r="N93" s="7">
        <f t="shared" si="22"/>
        <v>5865</v>
      </c>
      <c r="O93" s="7">
        <f t="shared" si="22"/>
        <v>778</v>
      </c>
      <c r="P93" s="7">
        <f t="shared" si="22"/>
        <v>787</v>
      </c>
      <c r="Q93" s="7">
        <f t="shared" si="22"/>
        <v>511</v>
      </c>
      <c r="R93" s="7">
        <f t="shared" si="22"/>
        <v>551</v>
      </c>
      <c r="S93" s="7">
        <f t="shared" si="22"/>
        <v>864</v>
      </c>
      <c r="T93" s="7">
        <f t="shared" si="22"/>
        <v>42</v>
      </c>
      <c r="U93" s="7">
        <f t="shared" si="22"/>
        <v>3533</v>
      </c>
      <c r="V93" s="7"/>
      <c r="W93" s="7"/>
      <c r="X93" s="7"/>
      <c r="Y93" s="7"/>
      <c r="Z93" s="7"/>
      <c r="AA93" s="7"/>
      <c r="AB93" s="7"/>
      <c r="AC93" s="7"/>
      <c r="AD93" s="7"/>
      <c r="AE93" s="7">
        <f t="shared" si="22"/>
        <v>10006</v>
      </c>
    </row>
    <row r="98" spans="2:31">
      <c r="AE98" s="39"/>
    </row>
    <row r="100" spans="2:31">
      <c r="B100" s="190" t="s">
        <v>434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</row>
    <row r="101" spans="2:31">
      <c r="B101" s="190" t="s">
        <v>122</v>
      </c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2:31">
      <c r="B102" s="191" t="s">
        <v>5</v>
      </c>
      <c r="C102" s="195" t="s">
        <v>177</v>
      </c>
      <c r="D102" s="196"/>
      <c r="E102" s="196"/>
      <c r="F102" s="196"/>
      <c r="G102" s="197"/>
      <c r="H102" s="191" t="s">
        <v>8</v>
      </c>
      <c r="I102" s="193" t="s">
        <v>163</v>
      </c>
      <c r="J102" s="198"/>
      <c r="K102" s="198"/>
      <c r="L102" s="198"/>
      <c r="M102" s="194"/>
      <c r="N102" s="191" t="s">
        <v>8</v>
      </c>
      <c r="O102" s="193" t="s">
        <v>164</v>
      </c>
      <c r="P102" s="198"/>
      <c r="Q102" s="198"/>
      <c r="R102" s="198"/>
      <c r="S102" s="198"/>
      <c r="T102" s="194"/>
      <c r="U102" s="191" t="s">
        <v>8</v>
      </c>
      <c r="V102" s="193" t="s">
        <v>111</v>
      </c>
      <c r="W102" s="194"/>
      <c r="X102" s="191" t="s">
        <v>8</v>
      </c>
      <c r="Y102" s="193" t="s">
        <v>165</v>
      </c>
      <c r="Z102" s="194"/>
      <c r="AA102" s="191" t="s">
        <v>8</v>
      </c>
      <c r="AB102" s="193" t="s">
        <v>166</v>
      </c>
      <c r="AC102" s="194"/>
      <c r="AD102" s="191" t="s">
        <v>8</v>
      </c>
      <c r="AE102" s="191" t="s">
        <v>60</v>
      </c>
    </row>
    <row r="103" spans="2:31">
      <c r="B103" s="192"/>
      <c r="C103" s="6" t="s">
        <v>170</v>
      </c>
      <c r="D103" s="6" t="s">
        <v>171</v>
      </c>
      <c r="E103" s="6" t="s">
        <v>167</v>
      </c>
      <c r="F103" s="6" t="s">
        <v>168</v>
      </c>
      <c r="G103" s="6" t="s">
        <v>169</v>
      </c>
      <c r="H103" s="192"/>
      <c r="I103" s="6" t="s">
        <v>170</v>
      </c>
      <c r="J103" s="6" t="s">
        <v>171</v>
      </c>
      <c r="K103" s="6" t="s">
        <v>172</v>
      </c>
      <c r="L103" s="6" t="s">
        <v>173</v>
      </c>
      <c r="M103" s="6" t="s">
        <v>169</v>
      </c>
      <c r="N103" s="192"/>
      <c r="O103" s="6" t="s">
        <v>170</v>
      </c>
      <c r="P103" s="6" t="s">
        <v>171</v>
      </c>
      <c r="Q103" s="6" t="s">
        <v>172</v>
      </c>
      <c r="R103" s="6" t="s">
        <v>173</v>
      </c>
      <c r="S103" s="6" t="s">
        <v>174</v>
      </c>
      <c r="T103" s="6" t="s">
        <v>169</v>
      </c>
      <c r="U103" s="192"/>
      <c r="V103" s="8" t="s">
        <v>175</v>
      </c>
      <c r="W103" s="8" t="s">
        <v>176</v>
      </c>
      <c r="X103" s="192"/>
      <c r="Y103" s="8" t="s">
        <v>175</v>
      </c>
      <c r="Z103" s="8" t="s">
        <v>176</v>
      </c>
      <c r="AA103" s="192"/>
      <c r="AB103" s="8" t="s">
        <v>175</v>
      </c>
      <c r="AC103" s="8" t="s">
        <v>176</v>
      </c>
      <c r="AD103" s="192"/>
      <c r="AE103" s="192"/>
    </row>
    <row r="104" spans="2:31">
      <c r="B104" s="3" t="s">
        <v>11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>
        <f>SUM('3จำนวนน.ศ.ปีการศึกษา2558'!N834)</f>
        <v>21</v>
      </c>
      <c r="T104" s="3"/>
      <c r="U104" s="3">
        <f>SUM(O104:T104)</f>
        <v>21</v>
      </c>
      <c r="V104" s="3"/>
      <c r="W104" s="3"/>
      <c r="X104" s="3"/>
      <c r="Y104" s="3"/>
      <c r="Z104" s="3">
        <f>SUM('3จำนวนน.ศ.ปีการศึกษา2558'!N294,'3จำนวนน.ศ.ปีการศึกษา2558'!N508,'3จำนวนน.ศ.ปีการศึกษา2558'!N671)</f>
        <v>104</v>
      </c>
      <c r="AA104" s="3">
        <f>SUM(Y104:Z104)</f>
        <v>104</v>
      </c>
      <c r="AB104" s="3">
        <f>SUM('3จำนวนน.ศ.ปีการศึกษา2558'!N10)</f>
        <v>9</v>
      </c>
      <c r="AC104" s="3">
        <f>SUM('3จำนวนน.ศ.ปีการศึกษา2558'!N673)</f>
        <v>13</v>
      </c>
      <c r="AD104" s="3">
        <f>SUM(AB104,AC104)</f>
        <v>22</v>
      </c>
      <c r="AE104" s="3">
        <f>SUM(AD104,AA104,X104,U104,N104,H104)</f>
        <v>147</v>
      </c>
    </row>
    <row r="105" spans="2:31">
      <c r="B105" s="3" t="s">
        <v>25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>
        <f>SUM('3จำนวนน.ศ.ปีการศึกษา2558'!N348)</f>
        <v>9</v>
      </c>
      <c r="AA105" s="3">
        <f t="shared" ref="AA105:AA111" si="23">SUM(Y105:Z105)</f>
        <v>9</v>
      </c>
      <c r="AB105" s="3"/>
      <c r="AC105" s="3">
        <f>SUM('3จำนวนน.ศ.ปีการศึกษา2558'!N350,'3จำนวนน.ศ.ปีการศึกษา2558'!N538)</f>
        <v>12</v>
      </c>
      <c r="AD105" s="3">
        <f t="shared" ref="AD105" si="24">SUM(AB105,AC105)</f>
        <v>12</v>
      </c>
      <c r="AE105" s="3">
        <f t="shared" ref="AE105:AE116" si="25">SUM(AD105,AA105,X105,U105,N105,H105)</f>
        <v>21</v>
      </c>
    </row>
    <row r="106" spans="2:31">
      <c r="B106" s="3" t="s">
        <v>32</v>
      </c>
      <c r="C106" s="3">
        <f>SUM('3จำนวนน.ศ.ปีการศึกษา2558'!N262)</f>
        <v>11</v>
      </c>
      <c r="D106" s="3">
        <f>SUM('3จำนวนน.ศ.ปีการศึกษา2558'!N370,'3จำนวนน.ศ.ปีการศึกษา2558'!N372)</f>
        <v>18</v>
      </c>
      <c r="E106" s="3">
        <f>SUM('3จำนวนน.ศ.ปีการศึกษา2558'!N560)</f>
        <v>16</v>
      </c>
      <c r="F106" s="3"/>
      <c r="G106" s="3">
        <f>SUM('3จำนวนน.ศ.ปีการศึกษา2558'!N964,'3จำนวนน.ศ.ปีการศึกษา2558'!N965)</f>
        <v>2</v>
      </c>
      <c r="H106" s="3">
        <f t="shared" ref="H106:H116" si="26">SUM(C106,D106,E106,F106,G106)</f>
        <v>47</v>
      </c>
      <c r="I106" s="3">
        <f>SUM('3จำนวนน.ศ.ปีการศึกษา2558'!N95)</f>
        <v>27</v>
      </c>
      <c r="J106" s="3">
        <f>SUM('3จำนวนน.ศ.ปีการศึกษา2558'!N377)</f>
        <v>21</v>
      </c>
      <c r="K106" s="3"/>
      <c r="L106" s="3">
        <f>SUM('3จำนวนน.ศ.ปีการศึกษา2558'!N728)</f>
        <v>26</v>
      </c>
      <c r="M106" s="3"/>
      <c r="N106" s="3">
        <f t="shared" ref="N106:N115" si="27">SUM(I106,J106,K106,L106,M106)</f>
        <v>74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f>SUM('3จำนวนน.ศ.ปีการศึกษา2558'!N383,'3จำนวนน.ศ.ปีการศึกษา2558'!N563,'3จำนวนน.ศ.ปีการศึกษา2558'!N732)</f>
        <v>50</v>
      </c>
      <c r="AA106" s="3">
        <f t="shared" si="23"/>
        <v>50</v>
      </c>
      <c r="AB106" s="3"/>
      <c r="AC106" s="3"/>
      <c r="AD106" s="3"/>
      <c r="AE106" s="3">
        <f t="shared" si="25"/>
        <v>171</v>
      </c>
    </row>
    <row r="107" spans="2:31">
      <c r="B107" s="3" t="s">
        <v>23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>
      <c r="B108" s="3" t="s">
        <v>68</v>
      </c>
      <c r="C108" s="3"/>
      <c r="D108" s="3">
        <f>SUM('3จำนวนน.ศ.ปีการศึกษา2558'!N371,'3จำนวนน.ศ.ปีการศึกษา2558'!N373)</f>
        <v>18</v>
      </c>
      <c r="E108" s="3"/>
      <c r="F108" s="3"/>
      <c r="G108" s="3">
        <f>SUM('3จำนวนน.ศ.ปีการศึกษา2558'!N966)</f>
        <v>1</v>
      </c>
      <c r="H108" s="3">
        <f t="shared" si="26"/>
        <v>19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f t="shared" si="25"/>
        <v>19</v>
      </c>
    </row>
    <row r="109" spans="2:31">
      <c r="B109" s="3" t="s">
        <v>40</v>
      </c>
      <c r="C109" s="3"/>
      <c r="D109" s="3"/>
      <c r="E109" s="3"/>
      <c r="F109" s="3"/>
      <c r="G109" s="3"/>
      <c r="H109" s="3"/>
      <c r="I109" s="3">
        <f>SUM('3จำนวนน.ศ.ปีการศึกษา2558'!N148)</f>
        <v>29</v>
      </c>
      <c r="J109" s="3">
        <f>SUM('3จำนวนน.ศ.ปีการศึกษา2558'!N425)</f>
        <v>27</v>
      </c>
      <c r="K109" s="3">
        <f>SUM('3จำนวนน.ศ.ปีการศึกษา2558'!N588)</f>
        <v>13</v>
      </c>
      <c r="L109" s="3"/>
      <c r="M109" s="3"/>
      <c r="N109" s="3">
        <f t="shared" si="27"/>
        <v>69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f t="shared" si="25"/>
        <v>69</v>
      </c>
    </row>
    <row r="110" spans="2:31">
      <c r="B110" s="3" t="s">
        <v>44</v>
      </c>
      <c r="C110" s="3">
        <f>SUM('3จำนวนน.ศ.ปีการศึกษา2558'!N261)</f>
        <v>10</v>
      </c>
      <c r="D110" s="3"/>
      <c r="E110" s="3"/>
      <c r="F110" s="3"/>
      <c r="G110" s="3"/>
      <c r="H110" s="3">
        <f t="shared" si="26"/>
        <v>10</v>
      </c>
      <c r="I110" s="3">
        <f>SUM('3จำนวนน.ศ.ปีการศึกษา2558'!N147,'3จำนวนน.ศ.ปีการศึกษา2558'!N260)</f>
        <v>92</v>
      </c>
      <c r="J110" s="3">
        <f>SUM('3จำนวนน.ศ.ปีการศึกษา2558'!N424,'3จำนวนน.ศ.ปีการศึกษา2558'!N426,'3จำนวนน.ศ.ปีการศึกษา2558'!N427)</f>
        <v>57</v>
      </c>
      <c r="K110" s="3">
        <f>SUM('3จำนวนน.ศ.ปีการศึกษา2558'!N586,'3จำนวนน.ศ.ปีการศึกษา2558'!N587,'3จำนวนน.ศ.ปีการศึกษา2558'!N589,'3จำนวนน.ศ.ปีการศึกษา2558'!N590)</f>
        <v>79</v>
      </c>
      <c r="L110" s="3">
        <f>SUM('3จำนวนน.ศ.ปีการศึกษา2558'!N756)</f>
        <v>91</v>
      </c>
      <c r="M110" s="3">
        <f>SUM('3จำนวนน.ศ.ปีการศึกษา2558'!N1025)</f>
        <v>12</v>
      </c>
      <c r="N110" s="3">
        <f t="shared" si="27"/>
        <v>331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f t="shared" si="25"/>
        <v>341</v>
      </c>
    </row>
    <row r="111" spans="2:31">
      <c r="B111" s="3" t="s">
        <v>52</v>
      </c>
      <c r="C111" s="3"/>
      <c r="D111" s="3">
        <f>SUM('3จำนวนน.ศ.ปีการศึกษา2558'!N451)</f>
        <v>25</v>
      </c>
      <c r="E111" s="3"/>
      <c r="F111" s="3"/>
      <c r="G111" s="3"/>
      <c r="H111" s="3">
        <f t="shared" si="26"/>
        <v>25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>
        <f>SUM('3จำนวนน.ศ.ปีการศึกษา2558'!N455)</f>
        <v>6</v>
      </c>
      <c r="AA111" s="3">
        <f t="shared" si="23"/>
        <v>6</v>
      </c>
      <c r="AB111" s="3"/>
      <c r="AC111" s="3"/>
      <c r="AD111" s="3"/>
      <c r="AE111" s="3">
        <f t="shared" si="25"/>
        <v>31</v>
      </c>
    </row>
    <row r="112" spans="2:31">
      <c r="B112" s="3" t="s">
        <v>36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>
      <c r="B113" s="3" t="s">
        <v>35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>
      <c r="B114" s="3" t="s">
        <v>51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>
      <c r="B115" s="3" t="s">
        <v>69</v>
      </c>
      <c r="C115" s="3"/>
      <c r="D115" s="3"/>
      <c r="E115" s="3"/>
      <c r="F115" s="3"/>
      <c r="G115" s="3"/>
      <c r="H115" s="3"/>
      <c r="I115" s="3"/>
      <c r="J115" s="3">
        <f>SUM('3จำนวนน.ศ.ปีการศึกษา2558'!N345)</f>
        <v>37</v>
      </c>
      <c r="K115" s="3">
        <f>SUM('3จำนวนน.ศ.ปีการศึกษา2558'!N535)</f>
        <v>54</v>
      </c>
      <c r="L115" s="3"/>
      <c r="M115" s="3"/>
      <c r="N115" s="3">
        <f t="shared" si="27"/>
        <v>91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f t="shared" si="25"/>
        <v>91</v>
      </c>
    </row>
    <row r="116" spans="2:31">
      <c r="B116" s="3" t="s">
        <v>124</v>
      </c>
      <c r="C116" s="3"/>
      <c r="D116" s="3">
        <f>SUM('3จำนวนน.ศ.ปีการศึกษา2558'!N450)</f>
        <v>12</v>
      </c>
      <c r="E116" s="3"/>
      <c r="F116" s="3"/>
      <c r="G116" s="3"/>
      <c r="H116" s="3">
        <f t="shared" si="26"/>
        <v>12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f t="shared" si="25"/>
        <v>12</v>
      </c>
    </row>
    <row r="117" spans="2:31">
      <c r="B117" s="6" t="s">
        <v>8</v>
      </c>
      <c r="C117" s="7">
        <f>SUM(C104,C105,C106,C107,C108,C109,C110,C111,C112,C113,C114,C115,C116)</f>
        <v>21</v>
      </c>
      <c r="D117" s="7">
        <f t="shared" ref="D117:AE117" si="28">SUM(D104,D105,D106,D107,D108,D109,D110,D111,D112,D113,D114,D115,D116)</f>
        <v>73</v>
      </c>
      <c r="E117" s="7">
        <f t="shared" si="28"/>
        <v>16</v>
      </c>
      <c r="F117" s="7"/>
      <c r="G117" s="7">
        <f t="shared" si="28"/>
        <v>3</v>
      </c>
      <c r="H117" s="7">
        <f t="shared" si="28"/>
        <v>113</v>
      </c>
      <c r="I117" s="7">
        <f t="shared" si="28"/>
        <v>148</v>
      </c>
      <c r="J117" s="7">
        <f t="shared" si="28"/>
        <v>142</v>
      </c>
      <c r="K117" s="7">
        <f t="shared" si="28"/>
        <v>146</v>
      </c>
      <c r="L117" s="7">
        <f t="shared" si="28"/>
        <v>117</v>
      </c>
      <c r="M117" s="7">
        <f t="shared" si="28"/>
        <v>12</v>
      </c>
      <c r="N117" s="7">
        <f t="shared" si="28"/>
        <v>565</v>
      </c>
      <c r="O117" s="7"/>
      <c r="P117" s="7"/>
      <c r="Q117" s="7"/>
      <c r="R117" s="7"/>
      <c r="S117" s="7">
        <f t="shared" si="28"/>
        <v>21</v>
      </c>
      <c r="T117" s="7"/>
      <c r="U117" s="7">
        <f t="shared" si="28"/>
        <v>21</v>
      </c>
      <c r="V117" s="7"/>
      <c r="W117" s="7"/>
      <c r="X117" s="7"/>
      <c r="Y117" s="7"/>
      <c r="Z117" s="7">
        <f t="shared" si="28"/>
        <v>169</v>
      </c>
      <c r="AA117" s="7">
        <f t="shared" si="28"/>
        <v>169</v>
      </c>
      <c r="AB117" s="7">
        <f t="shared" si="28"/>
        <v>9</v>
      </c>
      <c r="AC117" s="7">
        <f t="shared" si="28"/>
        <v>25</v>
      </c>
      <c r="AD117" s="7">
        <f t="shared" si="28"/>
        <v>34</v>
      </c>
      <c r="AE117" s="7">
        <f t="shared" si="28"/>
        <v>902</v>
      </c>
    </row>
    <row r="118" spans="2:31"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2:31"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2:31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2:31"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2:31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2:31"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2:31">
      <c r="B124" s="190" t="s">
        <v>434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2:31">
      <c r="B125" s="199" t="s">
        <v>123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2:31">
      <c r="B126" s="191" t="s">
        <v>5</v>
      </c>
      <c r="C126" s="195" t="s">
        <v>177</v>
      </c>
      <c r="D126" s="196"/>
      <c r="E126" s="196"/>
      <c r="F126" s="196"/>
      <c r="G126" s="197"/>
      <c r="H126" s="191" t="s">
        <v>8</v>
      </c>
      <c r="I126" s="193" t="s">
        <v>163</v>
      </c>
      <c r="J126" s="198"/>
      <c r="K126" s="198"/>
      <c r="L126" s="198"/>
      <c r="M126" s="194"/>
      <c r="N126" s="191" t="s">
        <v>8</v>
      </c>
      <c r="O126" s="193" t="s">
        <v>164</v>
      </c>
      <c r="P126" s="198"/>
      <c r="Q126" s="198"/>
      <c r="R126" s="198"/>
      <c r="S126" s="198"/>
      <c r="T126" s="194"/>
      <c r="U126" s="191" t="s">
        <v>8</v>
      </c>
      <c r="V126" s="193" t="s">
        <v>111</v>
      </c>
      <c r="W126" s="194"/>
      <c r="X126" s="191" t="s">
        <v>8</v>
      </c>
      <c r="Y126" s="193" t="s">
        <v>165</v>
      </c>
      <c r="Z126" s="194"/>
      <c r="AA126" s="191" t="s">
        <v>8</v>
      </c>
      <c r="AB126" s="193" t="s">
        <v>166</v>
      </c>
      <c r="AC126" s="194"/>
      <c r="AD126" s="191" t="s">
        <v>8</v>
      </c>
      <c r="AE126" s="191" t="s">
        <v>60</v>
      </c>
    </row>
    <row r="127" spans="2:31">
      <c r="B127" s="192"/>
      <c r="C127" s="6" t="s">
        <v>170</v>
      </c>
      <c r="D127" s="6" t="s">
        <v>171</v>
      </c>
      <c r="E127" s="6" t="s">
        <v>167</v>
      </c>
      <c r="F127" s="6" t="s">
        <v>168</v>
      </c>
      <c r="G127" s="6" t="s">
        <v>169</v>
      </c>
      <c r="H127" s="192"/>
      <c r="I127" s="6" t="s">
        <v>170</v>
      </c>
      <c r="J127" s="6" t="s">
        <v>171</v>
      </c>
      <c r="K127" s="6" t="s">
        <v>172</v>
      </c>
      <c r="L127" s="6" t="s">
        <v>173</v>
      </c>
      <c r="M127" s="6" t="s">
        <v>169</v>
      </c>
      <c r="N127" s="192"/>
      <c r="O127" s="6" t="s">
        <v>170</v>
      </c>
      <c r="P127" s="6" t="s">
        <v>171</v>
      </c>
      <c r="Q127" s="6" t="s">
        <v>172</v>
      </c>
      <c r="R127" s="6" t="s">
        <v>173</v>
      </c>
      <c r="S127" s="6" t="s">
        <v>174</v>
      </c>
      <c r="T127" s="6" t="s">
        <v>169</v>
      </c>
      <c r="U127" s="192"/>
      <c r="V127" s="8" t="s">
        <v>175</v>
      </c>
      <c r="W127" s="8" t="s">
        <v>176</v>
      </c>
      <c r="X127" s="192"/>
      <c r="Y127" s="8" t="s">
        <v>175</v>
      </c>
      <c r="Z127" s="8" t="s">
        <v>176</v>
      </c>
      <c r="AA127" s="192"/>
      <c r="AB127" s="8" t="s">
        <v>175</v>
      </c>
      <c r="AC127" s="8" t="s">
        <v>176</v>
      </c>
      <c r="AD127" s="192"/>
      <c r="AE127" s="192"/>
    </row>
    <row r="128" spans="2:31">
      <c r="B128" s="3" t="s">
        <v>11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>
        <f t="shared" ref="M128:U128" si="29">SUM(M80,M104)</f>
        <v>4</v>
      </c>
      <c r="N128" s="3">
        <f>SUM(I128,J128,K128,L128,M128)</f>
        <v>4</v>
      </c>
      <c r="O128" s="3">
        <f t="shared" si="29"/>
        <v>778</v>
      </c>
      <c r="P128" s="3">
        <f t="shared" si="29"/>
        <v>787</v>
      </c>
      <c r="Q128" s="3">
        <f t="shared" si="29"/>
        <v>511</v>
      </c>
      <c r="R128" s="3">
        <f t="shared" si="29"/>
        <v>551</v>
      </c>
      <c r="S128" s="3">
        <f t="shared" si="29"/>
        <v>885</v>
      </c>
      <c r="T128" s="3">
        <f t="shared" si="29"/>
        <v>42</v>
      </c>
      <c r="U128" s="3">
        <f t="shared" si="29"/>
        <v>3554</v>
      </c>
      <c r="V128" s="3"/>
      <c r="W128" s="3"/>
      <c r="X128" s="3"/>
      <c r="Y128" s="3"/>
      <c r="Z128" s="3">
        <f t="shared" ref="Z128:AA130" si="30">SUM(Z80,Z104)</f>
        <v>104</v>
      </c>
      <c r="AA128" s="3">
        <f t="shared" si="30"/>
        <v>104</v>
      </c>
      <c r="AB128" s="3"/>
      <c r="AC128" s="3"/>
      <c r="AD128" s="3"/>
      <c r="AE128" s="3">
        <f t="shared" ref="AE128:AE140" si="31">SUM(AE80,AE104)</f>
        <v>3684</v>
      </c>
    </row>
    <row r="129" spans="2:31">
      <c r="B129" s="3" t="s">
        <v>25</v>
      </c>
      <c r="C129" s="3"/>
      <c r="D129" s="3"/>
      <c r="E129" s="3"/>
      <c r="F129" s="3"/>
      <c r="G129" s="3"/>
      <c r="H129" s="3"/>
      <c r="I129" s="3">
        <f t="shared" ref="I129:M132" si="32">SUM(I81,I105)</f>
        <v>271</v>
      </c>
      <c r="J129" s="3">
        <f t="shared" si="32"/>
        <v>201</v>
      </c>
      <c r="K129" s="3">
        <f t="shared" si="32"/>
        <v>216</v>
      </c>
      <c r="L129" s="3">
        <f t="shared" si="32"/>
        <v>160</v>
      </c>
      <c r="M129" s="3">
        <f t="shared" si="32"/>
        <v>92</v>
      </c>
      <c r="N129" s="3">
        <f t="shared" ref="N129:N140" si="33">SUM(I129,J129,K129,L129,M129)</f>
        <v>940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>
        <f t="shared" si="30"/>
        <v>9</v>
      </c>
      <c r="AA129" s="3">
        <f t="shared" si="30"/>
        <v>9</v>
      </c>
      <c r="AB129" s="3"/>
      <c r="AC129" s="3">
        <f>SUM(AC81,AC105)</f>
        <v>12</v>
      </c>
      <c r="AD129" s="3">
        <f>SUM(AD81,AD105)</f>
        <v>12</v>
      </c>
      <c r="AE129" s="3">
        <f t="shared" si="31"/>
        <v>961</v>
      </c>
    </row>
    <row r="130" spans="2:31">
      <c r="B130" s="3" t="s">
        <v>32</v>
      </c>
      <c r="C130" s="3">
        <f>SUM(C82,C106)</f>
        <v>125</v>
      </c>
      <c r="D130" s="3">
        <f t="shared" ref="D130:G130" si="34">SUM(D82,D106)</f>
        <v>128</v>
      </c>
      <c r="E130" s="3">
        <f t="shared" si="34"/>
        <v>47</v>
      </c>
      <c r="F130" s="3"/>
      <c r="G130" s="3">
        <f t="shared" si="34"/>
        <v>3</v>
      </c>
      <c r="H130" s="3">
        <f t="shared" ref="H130:H140" si="35">SUM(C130,D130,E130,F130,G130)</f>
        <v>303</v>
      </c>
      <c r="I130" s="3">
        <f t="shared" si="32"/>
        <v>302</v>
      </c>
      <c r="J130" s="3">
        <f t="shared" si="32"/>
        <v>211</v>
      </c>
      <c r="K130" s="3">
        <f t="shared" si="32"/>
        <v>142</v>
      </c>
      <c r="L130" s="3">
        <f t="shared" si="32"/>
        <v>224</v>
      </c>
      <c r="M130" s="3">
        <f t="shared" si="32"/>
        <v>41</v>
      </c>
      <c r="N130" s="3">
        <f t="shared" si="33"/>
        <v>920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>
        <f t="shared" si="30"/>
        <v>50</v>
      </c>
      <c r="AA130" s="3">
        <f t="shared" si="30"/>
        <v>50</v>
      </c>
      <c r="AB130" s="3"/>
      <c r="AC130" s="3"/>
      <c r="AD130" s="3"/>
      <c r="AE130" s="3">
        <f t="shared" si="31"/>
        <v>1273</v>
      </c>
    </row>
    <row r="131" spans="2:31">
      <c r="B131" s="3" t="s">
        <v>23</v>
      </c>
      <c r="C131" s="3"/>
      <c r="D131" s="3"/>
      <c r="E131" s="3"/>
      <c r="F131" s="3"/>
      <c r="G131" s="3"/>
      <c r="H131" s="3"/>
      <c r="I131" s="3">
        <f t="shared" si="32"/>
        <v>522</v>
      </c>
      <c r="J131" s="3">
        <f t="shared" si="32"/>
        <v>378</v>
      </c>
      <c r="K131" s="3">
        <f t="shared" si="32"/>
        <v>342</v>
      </c>
      <c r="L131" s="3">
        <f t="shared" si="32"/>
        <v>283</v>
      </c>
      <c r="M131" s="3">
        <f t="shared" si="32"/>
        <v>26</v>
      </c>
      <c r="N131" s="3">
        <f t="shared" si="33"/>
        <v>1551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f t="shared" si="31"/>
        <v>1551</v>
      </c>
    </row>
    <row r="132" spans="2:31">
      <c r="B132" s="3" t="s">
        <v>68</v>
      </c>
      <c r="C132" s="3">
        <f>SUM(C84,C108)</f>
        <v>62</v>
      </c>
      <c r="D132" s="3">
        <f t="shared" ref="D132:G132" si="36">SUM(D84,D108)</f>
        <v>86</v>
      </c>
      <c r="E132" s="3">
        <f t="shared" si="36"/>
        <v>69</v>
      </c>
      <c r="F132" s="3"/>
      <c r="G132" s="3">
        <f t="shared" si="36"/>
        <v>7</v>
      </c>
      <c r="H132" s="3">
        <f t="shared" si="35"/>
        <v>224</v>
      </c>
      <c r="I132" s="3">
        <f t="shared" si="32"/>
        <v>136</v>
      </c>
      <c r="J132" s="3">
        <f t="shared" si="32"/>
        <v>153</v>
      </c>
      <c r="K132" s="3">
        <f t="shared" si="32"/>
        <v>78</v>
      </c>
      <c r="L132" s="3">
        <f t="shared" si="32"/>
        <v>70</v>
      </c>
      <c r="M132" s="3">
        <f t="shared" si="32"/>
        <v>8</v>
      </c>
      <c r="N132" s="3">
        <f t="shared" si="33"/>
        <v>445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f t="shared" si="31"/>
        <v>669</v>
      </c>
    </row>
    <row r="133" spans="2:31">
      <c r="B133" s="3" t="s">
        <v>40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f t="shared" ref="K133:M135" si="37">SUM(M85,M109)</f>
        <v>6</v>
      </c>
      <c r="N133" s="3">
        <f t="shared" si="33"/>
        <v>6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f t="shared" si="31"/>
        <v>298</v>
      </c>
    </row>
    <row r="134" spans="2:31">
      <c r="B134" s="3" t="s">
        <v>44</v>
      </c>
      <c r="C134" s="3"/>
      <c r="D134" s="3"/>
      <c r="E134" s="3"/>
      <c r="F134" s="3"/>
      <c r="G134" s="3"/>
      <c r="H134" s="3"/>
      <c r="I134" s="3">
        <f t="shared" ref="I134:J140" si="38">SUM(I86,I110)</f>
        <v>229</v>
      </c>
      <c r="J134" s="3">
        <f t="shared" si="38"/>
        <v>174</v>
      </c>
      <c r="K134" s="3">
        <f t="shared" si="37"/>
        <v>187</v>
      </c>
      <c r="L134" s="3">
        <f t="shared" si="37"/>
        <v>194</v>
      </c>
      <c r="M134" s="3">
        <f t="shared" si="37"/>
        <v>15</v>
      </c>
      <c r="N134" s="3">
        <f t="shared" si="33"/>
        <v>799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f t="shared" si="31"/>
        <v>809</v>
      </c>
    </row>
    <row r="135" spans="2:31">
      <c r="B135" s="3" t="s">
        <v>52</v>
      </c>
      <c r="C135" s="3">
        <f>SUM(C87,C111)</f>
        <v>38</v>
      </c>
      <c r="D135" s="3">
        <f t="shared" ref="D135:G135" si="39">SUM(D87,D111)</f>
        <v>78</v>
      </c>
      <c r="E135" s="3">
        <f t="shared" si="39"/>
        <v>18</v>
      </c>
      <c r="F135" s="3"/>
      <c r="G135" s="3">
        <f t="shared" si="39"/>
        <v>3</v>
      </c>
      <c r="H135" s="3">
        <f t="shared" si="35"/>
        <v>137</v>
      </c>
      <c r="I135" s="3">
        <f t="shared" si="38"/>
        <v>75</v>
      </c>
      <c r="J135" s="3">
        <f t="shared" si="38"/>
        <v>64</v>
      </c>
      <c r="K135" s="3">
        <f t="shared" si="37"/>
        <v>59</v>
      </c>
      <c r="L135" s="3">
        <f t="shared" si="37"/>
        <v>83</v>
      </c>
      <c r="M135" s="3">
        <f t="shared" si="37"/>
        <v>18</v>
      </c>
      <c r="N135" s="3">
        <f t="shared" si="33"/>
        <v>299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f t="shared" si="31"/>
        <v>442</v>
      </c>
    </row>
    <row r="136" spans="2:31">
      <c r="B136" s="3" t="s">
        <v>36</v>
      </c>
      <c r="C136" s="3"/>
      <c r="D136" s="3"/>
      <c r="E136" s="3"/>
      <c r="F136" s="3"/>
      <c r="G136" s="3"/>
      <c r="H136" s="3"/>
      <c r="I136" s="3">
        <f t="shared" si="38"/>
        <v>23</v>
      </c>
      <c r="J136" s="3">
        <f t="shared" si="38"/>
        <v>9</v>
      </c>
      <c r="K136" s="3">
        <f t="shared" ref="K136:L140" si="40">SUM(K88,K112)</f>
        <v>8</v>
      </c>
      <c r="L136" s="3">
        <f t="shared" si="40"/>
        <v>29</v>
      </c>
      <c r="M136" s="3"/>
      <c r="N136" s="3">
        <f t="shared" si="33"/>
        <v>69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>
        <f t="shared" si="31"/>
        <v>72</v>
      </c>
    </row>
    <row r="137" spans="2:31">
      <c r="B137" s="3" t="s">
        <v>35</v>
      </c>
      <c r="C137" s="3"/>
      <c r="D137" s="3"/>
      <c r="E137" s="3"/>
      <c r="F137" s="3"/>
      <c r="G137" s="3"/>
      <c r="H137" s="3"/>
      <c r="I137" s="3">
        <f t="shared" si="38"/>
        <v>65</v>
      </c>
      <c r="J137" s="3">
        <f t="shared" si="38"/>
        <v>39</v>
      </c>
      <c r="K137" s="3">
        <f t="shared" si="40"/>
        <v>55</v>
      </c>
      <c r="L137" s="3">
        <f t="shared" si="40"/>
        <v>38</v>
      </c>
      <c r="M137" s="3"/>
      <c r="N137" s="3">
        <f t="shared" si="33"/>
        <v>197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>
        <f t="shared" si="31"/>
        <v>209</v>
      </c>
    </row>
    <row r="138" spans="2:31">
      <c r="B138" s="3" t="s">
        <v>51</v>
      </c>
      <c r="C138" s="3"/>
      <c r="D138" s="3"/>
      <c r="E138" s="3"/>
      <c r="F138" s="3"/>
      <c r="G138" s="3"/>
      <c r="H138" s="3"/>
      <c r="I138" s="3">
        <f t="shared" si="38"/>
        <v>45</v>
      </c>
      <c r="J138" s="3">
        <f t="shared" si="38"/>
        <v>16</v>
      </c>
      <c r="K138" s="3">
        <f t="shared" si="40"/>
        <v>18</v>
      </c>
      <c r="L138" s="3">
        <f t="shared" si="40"/>
        <v>12</v>
      </c>
      <c r="M138" s="3"/>
      <c r="N138" s="3">
        <f t="shared" si="33"/>
        <v>91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>
        <f t="shared" si="31"/>
        <v>103</v>
      </c>
    </row>
    <row r="139" spans="2:31">
      <c r="B139" s="3" t="s">
        <v>69</v>
      </c>
      <c r="C139" s="3"/>
      <c r="D139" s="3"/>
      <c r="E139" s="3"/>
      <c r="F139" s="3"/>
      <c r="G139" s="3"/>
      <c r="H139" s="3"/>
      <c r="I139" s="3">
        <f t="shared" si="38"/>
        <v>116</v>
      </c>
      <c r="J139" s="3">
        <f t="shared" si="38"/>
        <v>192</v>
      </c>
      <c r="K139" s="3">
        <f t="shared" si="40"/>
        <v>159</v>
      </c>
      <c r="L139" s="3">
        <f t="shared" si="40"/>
        <v>83</v>
      </c>
      <c r="M139" s="3">
        <f>SUM(M91,M115)</f>
        <v>3</v>
      </c>
      <c r="N139" s="3">
        <f t="shared" si="33"/>
        <v>553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>
        <f t="shared" si="31"/>
        <v>553</v>
      </c>
    </row>
    <row r="140" spans="2:31">
      <c r="B140" s="3" t="s">
        <v>124</v>
      </c>
      <c r="C140" s="3"/>
      <c r="D140" s="3">
        <f t="shared" ref="D140:E140" si="41">SUM(D92,D116)</f>
        <v>21</v>
      </c>
      <c r="E140" s="3">
        <f t="shared" si="41"/>
        <v>26</v>
      </c>
      <c r="F140" s="3"/>
      <c r="G140" s="3"/>
      <c r="H140" s="3">
        <f t="shared" si="35"/>
        <v>47</v>
      </c>
      <c r="I140" s="3">
        <f t="shared" si="38"/>
        <v>88</v>
      </c>
      <c r="J140" s="3">
        <f t="shared" si="38"/>
        <v>53</v>
      </c>
      <c r="K140" s="3">
        <f t="shared" si="40"/>
        <v>33</v>
      </c>
      <c r="L140" s="3">
        <f t="shared" si="40"/>
        <v>57</v>
      </c>
      <c r="M140" s="3"/>
      <c r="N140" s="3">
        <f t="shared" si="33"/>
        <v>231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>
        <f t="shared" si="31"/>
        <v>284</v>
      </c>
    </row>
    <row r="141" spans="2:31">
      <c r="B141" s="6" t="s">
        <v>8</v>
      </c>
      <c r="C141" s="7">
        <f>SUM(C128:C140)</f>
        <v>225</v>
      </c>
      <c r="D141" s="7">
        <f t="shared" ref="D141:AE141" si="42">SUM(D128:D140)</f>
        <v>313</v>
      </c>
      <c r="E141" s="7">
        <f t="shared" si="42"/>
        <v>160</v>
      </c>
      <c r="F141" s="7"/>
      <c r="G141" s="7">
        <f t="shared" si="42"/>
        <v>13</v>
      </c>
      <c r="H141" s="7">
        <f t="shared" si="42"/>
        <v>711</v>
      </c>
      <c r="I141" s="7">
        <f t="shared" si="42"/>
        <v>1872</v>
      </c>
      <c r="J141" s="7">
        <f t="shared" si="42"/>
        <v>1490</v>
      </c>
      <c r="K141" s="7">
        <f t="shared" si="42"/>
        <v>1297</v>
      </c>
      <c r="L141" s="7">
        <f t="shared" si="42"/>
        <v>1233</v>
      </c>
      <c r="M141" s="7">
        <f t="shared" si="42"/>
        <v>213</v>
      </c>
      <c r="N141" s="7">
        <f t="shared" si="42"/>
        <v>6105</v>
      </c>
      <c r="O141" s="7">
        <f t="shared" si="42"/>
        <v>778</v>
      </c>
      <c r="P141" s="7">
        <f t="shared" si="42"/>
        <v>787</v>
      </c>
      <c r="Q141" s="7">
        <f t="shared" si="42"/>
        <v>511</v>
      </c>
      <c r="R141" s="7">
        <f t="shared" si="42"/>
        <v>551</v>
      </c>
      <c r="S141" s="7">
        <f t="shared" si="42"/>
        <v>885</v>
      </c>
      <c r="T141" s="7">
        <f t="shared" si="42"/>
        <v>42</v>
      </c>
      <c r="U141" s="7">
        <f t="shared" si="42"/>
        <v>3554</v>
      </c>
      <c r="V141" s="7"/>
      <c r="W141" s="7"/>
      <c r="X141" s="7"/>
      <c r="Y141" s="7"/>
      <c r="Z141" s="7">
        <f t="shared" si="42"/>
        <v>163</v>
      </c>
      <c r="AA141" s="7">
        <f t="shared" si="42"/>
        <v>163</v>
      </c>
      <c r="AB141" s="7"/>
      <c r="AC141" s="7">
        <f t="shared" si="42"/>
        <v>12</v>
      </c>
      <c r="AD141" s="7">
        <f t="shared" si="42"/>
        <v>12</v>
      </c>
      <c r="AE141" s="7">
        <f t="shared" si="42"/>
        <v>10908</v>
      </c>
    </row>
  </sheetData>
  <mergeCells count="97">
    <mergeCell ref="C126:G126"/>
    <mergeCell ref="AB102:AC102"/>
    <mergeCell ref="AD102:AD103"/>
    <mergeCell ref="C102:G102"/>
    <mergeCell ref="AB126:AC126"/>
    <mergeCell ref="AD126:AD127"/>
    <mergeCell ref="B124:AE124"/>
    <mergeCell ref="B125:AE125"/>
    <mergeCell ref="O126:T126"/>
    <mergeCell ref="U126:U127"/>
    <mergeCell ref="V126:W126"/>
    <mergeCell ref="X126:X127"/>
    <mergeCell ref="Y126:Z126"/>
    <mergeCell ref="AA126:AA127"/>
    <mergeCell ref="B126:B127"/>
    <mergeCell ref="H126:H127"/>
    <mergeCell ref="I126:M126"/>
    <mergeCell ref="U102:U103"/>
    <mergeCell ref="V102:W102"/>
    <mergeCell ref="X102:X103"/>
    <mergeCell ref="N126:N127"/>
    <mergeCell ref="Y102:Z102"/>
    <mergeCell ref="AA102:AA103"/>
    <mergeCell ref="B102:B103"/>
    <mergeCell ref="H102:H103"/>
    <mergeCell ref="I102:M102"/>
    <mergeCell ref="N102:N103"/>
    <mergeCell ref="O102:T102"/>
    <mergeCell ref="X78:X79"/>
    <mergeCell ref="B101:AE101"/>
    <mergeCell ref="Y78:Z78"/>
    <mergeCell ref="AA78:AA79"/>
    <mergeCell ref="AB78:AC78"/>
    <mergeCell ref="AD78:AD79"/>
    <mergeCell ref="B54:AE54"/>
    <mergeCell ref="Y33:Z33"/>
    <mergeCell ref="C56:G56"/>
    <mergeCell ref="B55:AE55"/>
    <mergeCell ref="AD56:AD57"/>
    <mergeCell ref="Y56:Z56"/>
    <mergeCell ref="U56:U57"/>
    <mergeCell ref="V56:W56"/>
    <mergeCell ref="X56:X57"/>
    <mergeCell ref="AA56:AA57"/>
    <mergeCell ref="AB56:AC56"/>
    <mergeCell ref="N56:N57"/>
    <mergeCell ref="O33:T33"/>
    <mergeCell ref="U33:U34"/>
    <mergeCell ref="V33:W33"/>
    <mergeCell ref="X33:X34"/>
    <mergeCell ref="B56:B57"/>
    <mergeCell ref="H56:H57"/>
    <mergeCell ref="I56:M56"/>
    <mergeCell ref="AE126:AE127"/>
    <mergeCell ref="O56:T56"/>
    <mergeCell ref="B76:AE76"/>
    <mergeCell ref="B77:AE77"/>
    <mergeCell ref="C78:G78"/>
    <mergeCell ref="B78:B79"/>
    <mergeCell ref="H78:H79"/>
    <mergeCell ref="I78:M78"/>
    <mergeCell ref="N78:N79"/>
    <mergeCell ref="O78:T78"/>
    <mergeCell ref="B100:AE100"/>
    <mergeCell ref="U78:U79"/>
    <mergeCell ref="V78:W78"/>
    <mergeCell ref="C9:G9"/>
    <mergeCell ref="C33:G33"/>
    <mergeCell ref="I33:M33"/>
    <mergeCell ref="N33:N34"/>
    <mergeCell ref="AE33:AE34"/>
    <mergeCell ref="AB33:AC33"/>
    <mergeCell ref="AD33:AD34"/>
    <mergeCell ref="B32:AE32"/>
    <mergeCell ref="B31:AE31"/>
    <mergeCell ref="B9:B10"/>
    <mergeCell ref="I9:M9"/>
    <mergeCell ref="O9:T9"/>
    <mergeCell ref="V9:W9"/>
    <mergeCell ref="H33:H34"/>
    <mergeCell ref="B33:B34"/>
    <mergeCell ref="AF19:AH19"/>
    <mergeCell ref="B7:AD7"/>
    <mergeCell ref="AE56:AE57"/>
    <mergeCell ref="AE78:AE79"/>
    <mergeCell ref="AE102:AE103"/>
    <mergeCell ref="B8:AE8"/>
    <mergeCell ref="Y9:Z9"/>
    <mergeCell ref="AB9:AC9"/>
    <mergeCell ref="H9:H10"/>
    <mergeCell ref="AE9:AE10"/>
    <mergeCell ref="N9:N10"/>
    <mergeCell ref="U9:U10"/>
    <mergeCell ref="AA9:AA10"/>
    <mergeCell ref="X9:X10"/>
    <mergeCell ref="AD9:AD10"/>
    <mergeCell ref="AA33:AA34"/>
  </mergeCells>
  <pageMargins left="0.25" right="0.25" top="0.75" bottom="0.75" header="0.3" footer="0.3"/>
  <pageSetup paperSize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2:XFD1121"/>
  <sheetViews>
    <sheetView tabSelected="1" topLeftCell="A1072" zoomScaleNormal="100" workbookViewId="0">
      <selection activeCell="K1090" sqref="K1090"/>
    </sheetView>
  </sheetViews>
  <sheetFormatPr defaultColWidth="8.140625" defaultRowHeight="18.75"/>
  <cols>
    <col min="1" max="1" width="5" style="11" customWidth="1"/>
    <col min="2" max="2" width="11.7109375" style="42" customWidth="1"/>
    <col min="3" max="3" width="43.42578125" style="11" customWidth="1"/>
    <col min="4" max="4" width="4.5703125" style="52" customWidth="1"/>
    <col min="5" max="5" width="4.85546875" style="52" customWidth="1"/>
    <col min="6" max="6" width="6.42578125" style="52" customWidth="1"/>
    <col min="7" max="7" width="10.5703125" style="52" customWidth="1"/>
    <col min="8" max="8" width="1" style="11" customWidth="1"/>
    <col min="9" max="9" width="4.28515625" style="42" customWidth="1"/>
    <col min="10" max="10" width="9.85546875" style="42" customWidth="1"/>
    <col min="11" max="11" width="44.28515625" style="11" customWidth="1"/>
    <col min="12" max="14" width="4.28515625" style="42" customWidth="1"/>
    <col min="15" max="15" width="11" style="42" customWidth="1"/>
    <col min="16" max="16" width="5.42578125" style="11" customWidth="1"/>
    <col min="17" max="17" width="4.7109375" style="11" customWidth="1"/>
    <col min="18" max="18" width="5.28515625" style="11" customWidth="1"/>
    <col min="19" max="19" width="5.5703125" style="11" customWidth="1"/>
    <col min="20" max="22" width="3.7109375" style="11" customWidth="1"/>
    <col min="23" max="16384" width="8.140625" style="11"/>
  </cols>
  <sheetData>
    <row r="2" spans="1:15">
      <c r="K2" s="202" t="s">
        <v>384</v>
      </c>
      <c r="L2" s="202"/>
      <c r="M2" s="202"/>
      <c r="N2" s="202"/>
    </row>
    <row r="3" spans="1:15">
      <c r="A3" s="203" t="s">
        <v>385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>
      <c r="A4" s="200" t="s">
        <v>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>
      <c r="A5" s="213" t="s">
        <v>1</v>
      </c>
      <c r="B5" s="213"/>
      <c r="C5" s="213"/>
      <c r="D5" s="213"/>
      <c r="E5" s="213"/>
      <c r="F5" s="213"/>
      <c r="G5" s="213"/>
      <c r="H5" s="50"/>
      <c r="I5" s="209" t="s">
        <v>2</v>
      </c>
      <c r="J5" s="210"/>
      <c r="K5" s="210"/>
      <c r="L5" s="210"/>
      <c r="M5" s="210"/>
      <c r="N5" s="210"/>
      <c r="O5" s="211"/>
    </row>
    <row r="6" spans="1:15">
      <c r="A6" s="75" t="s">
        <v>3</v>
      </c>
      <c r="B6" s="75" t="s">
        <v>4</v>
      </c>
      <c r="C6" s="75" t="s">
        <v>126</v>
      </c>
      <c r="D6" s="75" t="s">
        <v>6</v>
      </c>
      <c r="E6" s="75" t="s">
        <v>7</v>
      </c>
      <c r="F6" s="75" t="s">
        <v>8</v>
      </c>
      <c r="G6" s="75" t="s">
        <v>5</v>
      </c>
      <c r="I6" s="75" t="s">
        <v>3</v>
      </c>
      <c r="J6" s="75" t="s">
        <v>4</v>
      </c>
      <c r="K6" s="75" t="s">
        <v>126</v>
      </c>
      <c r="L6" s="75" t="s">
        <v>6</v>
      </c>
      <c r="M6" s="75" t="s">
        <v>7</v>
      </c>
      <c r="N6" s="75" t="s">
        <v>8</v>
      </c>
      <c r="O6" s="75" t="s">
        <v>5</v>
      </c>
    </row>
    <row r="7" spans="1:15" s="26" customFormat="1" ht="19.5">
      <c r="A7" s="56"/>
      <c r="B7" s="81" t="s">
        <v>9</v>
      </c>
      <c r="C7" s="50"/>
      <c r="D7" s="33"/>
      <c r="E7" s="33"/>
      <c r="F7" s="33"/>
      <c r="G7" s="58"/>
      <c r="H7" s="34"/>
      <c r="I7" s="82"/>
      <c r="J7" s="50" t="s">
        <v>22</v>
      </c>
      <c r="K7" s="29"/>
      <c r="L7" s="29"/>
      <c r="M7" s="29"/>
      <c r="N7" s="29"/>
      <c r="O7" s="83"/>
    </row>
    <row r="8" spans="1:15">
      <c r="A8" s="56">
        <v>1</v>
      </c>
      <c r="B8" s="52">
        <v>580310101</v>
      </c>
      <c r="C8" s="12" t="s">
        <v>78</v>
      </c>
      <c r="D8" s="33">
        <v>6</v>
      </c>
      <c r="E8" s="33">
        <v>24</v>
      </c>
      <c r="F8" s="33">
        <f t="shared" ref="F8:F43" si="0">SUM(D8:E8)</f>
        <v>30</v>
      </c>
      <c r="G8" s="58" t="s">
        <v>11</v>
      </c>
      <c r="I8" s="56">
        <v>1</v>
      </c>
      <c r="J8" s="52">
        <v>585711501</v>
      </c>
      <c r="K8" s="12" t="s">
        <v>394</v>
      </c>
      <c r="L8" s="52">
        <v>4</v>
      </c>
      <c r="M8" s="52">
        <v>5</v>
      </c>
      <c r="N8" s="52">
        <f>SUM(L8:M8)</f>
        <v>9</v>
      </c>
      <c r="O8" s="57" t="s">
        <v>11</v>
      </c>
    </row>
    <row r="9" spans="1:15">
      <c r="A9" s="56">
        <v>2</v>
      </c>
      <c r="B9" s="52">
        <v>580310102</v>
      </c>
      <c r="C9" s="12" t="s">
        <v>78</v>
      </c>
      <c r="D9" s="33">
        <v>5</v>
      </c>
      <c r="E9" s="33">
        <v>25</v>
      </c>
      <c r="F9" s="33">
        <f t="shared" si="0"/>
        <v>30</v>
      </c>
      <c r="G9" s="58" t="s">
        <v>11</v>
      </c>
      <c r="I9" s="56"/>
      <c r="J9" s="52"/>
      <c r="K9" s="112" t="s">
        <v>178</v>
      </c>
      <c r="L9" s="51">
        <f>SUM(L8)</f>
        <v>4</v>
      </c>
      <c r="M9" s="51">
        <f t="shared" ref="M9:N10" si="1">SUM(M8)</f>
        <v>5</v>
      </c>
      <c r="N9" s="51">
        <f t="shared" si="1"/>
        <v>9</v>
      </c>
      <c r="O9" s="57"/>
    </row>
    <row r="10" spans="1:15">
      <c r="A10" s="56">
        <v>3</v>
      </c>
      <c r="B10" s="52">
        <v>580310201</v>
      </c>
      <c r="C10" s="12" t="s">
        <v>84</v>
      </c>
      <c r="D10" s="33">
        <v>7</v>
      </c>
      <c r="E10" s="33">
        <v>22</v>
      </c>
      <c r="F10" s="33">
        <f t="shared" si="0"/>
        <v>29</v>
      </c>
      <c r="G10" s="58" t="s">
        <v>11</v>
      </c>
      <c r="I10" s="56"/>
      <c r="J10" s="52"/>
      <c r="K10" s="13" t="s">
        <v>388</v>
      </c>
      <c r="L10" s="51">
        <f>SUM(L9)</f>
        <v>4</v>
      </c>
      <c r="M10" s="51">
        <f t="shared" si="1"/>
        <v>5</v>
      </c>
      <c r="N10" s="51">
        <f t="shared" si="1"/>
        <v>9</v>
      </c>
      <c r="O10" s="57"/>
    </row>
    <row r="11" spans="1:15">
      <c r="A11" s="56">
        <v>4</v>
      </c>
      <c r="B11" s="52">
        <v>580310202</v>
      </c>
      <c r="C11" s="12" t="s">
        <v>84</v>
      </c>
      <c r="D11" s="33">
        <v>4</v>
      </c>
      <c r="E11" s="33">
        <v>20</v>
      </c>
      <c r="F11" s="33">
        <f t="shared" si="0"/>
        <v>24</v>
      </c>
      <c r="G11" s="58" t="s">
        <v>11</v>
      </c>
      <c r="I11" s="62"/>
      <c r="J11" s="13"/>
      <c r="K11" s="20"/>
      <c r="L11" s="13"/>
      <c r="M11" s="13"/>
      <c r="N11" s="13"/>
      <c r="O11" s="69"/>
    </row>
    <row r="12" spans="1:15">
      <c r="A12" s="56">
        <v>5</v>
      </c>
      <c r="B12" s="52">
        <v>580310301</v>
      </c>
      <c r="C12" s="12" t="s">
        <v>80</v>
      </c>
      <c r="D12" s="33">
        <v>8</v>
      </c>
      <c r="E12" s="33">
        <v>22</v>
      </c>
      <c r="F12" s="33">
        <f t="shared" si="0"/>
        <v>30</v>
      </c>
      <c r="G12" s="58" t="s">
        <v>11</v>
      </c>
    </row>
    <row r="13" spans="1:15">
      <c r="A13" s="56">
        <v>6</v>
      </c>
      <c r="B13" s="52">
        <v>580310302</v>
      </c>
      <c r="C13" s="12" t="s">
        <v>80</v>
      </c>
      <c r="D13" s="33">
        <v>8</v>
      </c>
      <c r="E13" s="33">
        <v>21</v>
      </c>
      <c r="F13" s="33">
        <f t="shared" si="0"/>
        <v>29</v>
      </c>
      <c r="G13" s="58" t="s">
        <v>11</v>
      </c>
    </row>
    <row r="14" spans="1:15">
      <c r="A14" s="56">
        <v>7</v>
      </c>
      <c r="B14" s="52">
        <v>580310401</v>
      </c>
      <c r="C14" s="12" t="s">
        <v>83</v>
      </c>
      <c r="D14" s="33">
        <v>9</v>
      </c>
      <c r="E14" s="33">
        <v>21</v>
      </c>
      <c r="F14" s="33">
        <f t="shared" si="0"/>
        <v>30</v>
      </c>
      <c r="G14" s="58" t="s">
        <v>11</v>
      </c>
    </row>
    <row r="15" spans="1:15">
      <c r="A15" s="56">
        <v>8</v>
      </c>
      <c r="B15" s="52">
        <v>580310402</v>
      </c>
      <c r="C15" s="12" t="s">
        <v>83</v>
      </c>
      <c r="D15" s="33">
        <v>10</v>
      </c>
      <c r="E15" s="33">
        <v>19</v>
      </c>
      <c r="F15" s="33">
        <f t="shared" si="0"/>
        <v>29</v>
      </c>
      <c r="G15" s="58" t="s">
        <v>11</v>
      </c>
    </row>
    <row r="16" spans="1:15">
      <c r="A16" s="56">
        <v>9</v>
      </c>
      <c r="B16" s="52">
        <v>580310501</v>
      </c>
      <c r="C16" s="12" t="s">
        <v>82</v>
      </c>
      <c r="D16" s="33">
        <v>6</v>
      </c>
      <c r="E16" s="33">
        <v>24</v>
      </c>
      <c r="F16" s="33">
        <f t="shared" si="0"/>
        <v>30</v>
      </c>
      <c r="G16" s="58" t="s">
        <v>11</v>
      </c>
    </row>
    <row r="17" spans="1:15">
      <c r="A17" s="56">
        <v>10</v>
      </c>
      <c r="B17" s="52">
        <v>580310502</v>
      </c>
      <c r="C17" s="12" t="s">
        <v>82</v>
      </c>
      <c r="D17" s="33">
        <v>6</v>
      </c>
      <c r="E17" s="33">
        <v>23</v>
      </c>
      <c r="F17" s="33">
        <f t="shared" si="0"/>
        <v>29</v>
      </c>
      <c r="G17" s="58" t="s">
        <v>11</v>
      </c>
    </row>
    <row r="18" spans="1:15">
      <c r="A18" s="56">
        <v>11</v>
      </c>
      <c r="B18" s="52">
        <v>580310801</v>
      </c>
      <c r="C18" s="12" t="s">
        <v>214</v>
      </c>
      <c r="D18" s="33">
        <v>15</v>
      </c>
      <c r="E18" s="33">
        <v>10</v>
      </c>
      <c r="F18" s="33">
        <f t="shared" si="0"/>
        <v>25</v>
      </c>
      <c r="G18" s="58" t="s">
        <v>11</v>
      </c>
    </row>
    <row r="19" spans="1:15">
      <c r="A19" s="56">
        <v>12</v>
      </c>
      <c r="B19" s="52">
        <v>580310802</v>
      </c>
      <c r="C19" s="12" t="s">
        <v>214</v>
      </c>
      <c r="D19" s="33">
        <v>15</v>
      </c>
      <c r="E19" s="33">
        <v>9</v>
      </c>
      <c r="F19" s="33">
        <f t="shared" si="0"/>
        <v>24</v>
      </c>
      <c r="G19" s="58" t="s">
        <v>11</v>
      </c>
    </row>
    <row r="20" spans="1:15">
      <c r="A20" s="56">
        <v>13</v>
      </c>
      <c r="B20" s="52">
        <v>580311101</v>
      </c>
      <c r="C20" s="12" t="s">
        <v>67</v>
      </c>
      <c r="D20" s="33">
        <v>16</v>
      </c>
      <c r="E20" s="33">
        <v>11</v>
      </c>
      <c r="F20" s="33">
        <f t="shared" si="0"/>
        <v>27</v>
      </c>
      <c r="G20" s="58" t="s">
        <v>11</v>
      </c>
    </row>
    <row r="21" spans="1:15">
      <c r="A21" s="56">
        <v>14</v>
      </c>
      <c r="B21" s="52">
        <v>580312801</v>
      </c>
      <c r="C21" s="12" t="s">
        <v>220</v>
      </c>
      <c r="D21" s="33">
        <v>1</v>
      </c>
      <c r="E21" s="33">
        <v>24</v>
      </c>
      <c r="F21" s="33">
        <f t="shared" si="0"/>
        <v>25</v>
      </c>
      <c r="G21" s="58" t="s">
        <v>11</v>
      </c>
    </row>
    <row r="22" spans="1:15">
      <c r="A22" s="56">
        <v>15</v>
      </c>
      <c r="B22" s="52">
        <v>580312802</v>
      </c>
      <c r="C22" s="12" t="s">
        <v>220</v>
      </c>
      <c r="D22" s="33"/>
      <c r="E22" s="33">
        <v>25</v>
      </c>
      <c r="F22" s="33">
        <f t="shared" si="0"/>
        <v>25</v>
      </c>
      <c r="G22" s="58" t="s">
        <v>11</v>
      </c>
    </row>
    <row r="23" spans="1:15">
      <c r="A23" s="56">
        <v>16</v>
      </c>
      <c r="B23" s="52">
        <v>580312803</v>
      </c>
      <c r="C23" s="12" t="s">
        <v>220</v>
      </c>
      <c r="D23" s="33">
        <v>4</v>
      </c>
      <c r="E23" s="33">
        <v>18</v>
      </c>
      <c r="F23" s="33">
        <f t="shared" si="0"/>
        <v>22</v>
      </c>
      <c r="G23" s="58" t="s">
        <v>11</v>
      </c>
    </row>
    <row r="24" spans="1:15">
      <c r="A24" s="56">
        <v>17</v>
      </c>
      <c r="B24" s="52">
        <v>580313901</v>
      </c>
      <c r="C24" s="12" t="s">
        <v>81</v>
      </c>
      <c r="D24" s="33">
        <v>12</v>
      </c>
      <c r="E24" s="33">
        <v>17</v>
      </c>
      <c r="F24" s="33">
        <f t="shared" si="0"/>
        <v>29</v>
      </c>
      <c r="G24" s="58" t="s">
        <v>11</v>
      </c>
    </row>
    <row r="25" spans="1:15">
      <c r="A25" s="56">
        <v>18</v>
      </c>
      <c r="B25" s="52">
        <v>580314001</v>
      </c>
      <c r="C25" s="12" t="s">
        <v>79</v>
      </c>
      <c r="D25" s="33"/>
      <c r="E25" s="33">
        <v>30</v>
      </c>
      <c r="F25" s="33">
        <f t="shared" si="0"/>
        <v>30</v>
      </c>
      <c r="G25" s="58" t="s">
        <v>11</v>
      </c>
    </row>
    <row r="26" spans="1:15">
      <c r="A26" s="62">
        <v>19</v>
      </c>
      <c r="B26" s="13">
        <v>580314002</v>
      </c>
      <c r="C26" s="20" t="s">
        <v>79</v>
      </c>
      <c r="D26" s="74">
        <v>1</v>
      </c>
      <c r="E26" s="74">
        <v>28</v>
      </c>
      <c r="F26" s="74">
        <f t="shared" si="0"/>
        <v>29</v>
      </c>
      <c r="G26" s="63" t="s">
        <v>11</v>
      </c>
    </row>
    <row r="27" spans="1:15">
      <c r="A27" s="52"/>
      <c r="B27" s="52"/>
      <c r="C27" s="12"/>
      <c r="D27" s="33"/>
      <c r="E27" s="33"/>
      <c r="F27" s="33"/>
      <c r="G27" s="64" t="s">
        <v>24</v>
      </c>
    </row>
    <row r="28" spans="1:15">
      <c r="A28" s="52"/>
      <c r="B28" s="52"/>
      <c r="C28" s="12"/>
      <c r="D28" s="33"/>
      <c r="E28" s="33"/>
      <c r="F28" s="33"/>
      <c r="G28" s="64"/>
    </row>
    <row r="29" spans="1:15">
      <c r="A29" s="52"/>
      <c r="B29" s="52"/>
      <c r="C29" s="12"/>
      <c r="D29" s="33"/>
      <c r="E29" s="33"/>
      <c r="F29" s="33"/>
      <c r="G29" s="49"/>
    </row>
    <row r="30" spans="1:15">
      <c r="K30" s="202" t="s">
        <v>384</v>
      </c>
      <c r="L30" s="202"/>
      <c r="M30" s="202"/>
      <c r="N30" s="202"/>
    </row>
    <row r="31" spans="1:15">
      <c r="A31" s="203" t="s">
        <v>385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</row>
    <row r="32" spans="1:15">
      <c r="A32" s="200" t="s">
        <v>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</row>
    <row r="33" spans="1:7">
      <c r="A33" s="213" t="s">
        <v>1</v>
      </c>
      <c r="B33" s="213"/>
      <c r="C33" s="213"/>
      <c r="D33" s="213"/>
      <c r="E33" s="213"/>
      <c r="F33" s="213"/>
      <c r="G33" s="213"/>
    </row>
    <row r="34" spans="1:7">
      <c r="A34" s="75" t="s">
        <v>3</v>
      </c>
      <c r="B34" s="75" t="s">
        <v>4</v>
      </c>
      <c r="C34" s="75" t="s">
        <v>126</v>
      </c>
      <c r="D34" s="75" t="s">
        <v>6</v>
      </c>
      <c r="E34" s="75" t="s">
        <v>7</v>
      </c>
      <c r="F34" s="75" t="s">
        <v>8</v>
      </c>
      <c r="G34" s="75" t="s">
        <v>5</v>
      </c>
    </row>
    <row r="35" spans="1:7">
      <c r="A35" s="65">
        <v>20</v>
      </c>
      <c r="B35" s="66">
        <v>580315201</v>
      </c>
      <c r="C35" s="67" t="s">
        <v>100</v>
      </c>
      <c r="D35" s="35">
        <v>4</v>
      </c>
      <c r="E35" s="35">
        <v>30</v>
      </c>
      <c r="F35" s="35">
        <f>SUM(D35:E35)</f>
        <v>34</v>
      </c>
      <c r="G35" s="68" t="s">
        <v>11</v>
      </c>
    </row>
    <row r="36" spans="1:7">
      <c r="A36" s="56">
        <v>21</v>
      </c>
      <c r="B36" s="52">
        <v>580315301</v>
      </c>
      <c r="C36" s="12" t="s">
        <v>101</v>
      </c>
      <c r="D36" s="33">
        <v>4</v>
      </c>
      <c r="E36" s="33">
        <v>22</v>
      </c>
      <c r="F36" s="33">
        <f t="shared" si="0"/>
        <v>26</v>
      </c>
      <c r="G36" s="58" t="s">
        <v>11</v>
      </c>
    </row>
    <row r="37" spans="1:7">
      <c r="A37" s="56">
        <v>22</v>
      </c>
      <c r="B37" s="52">
        <v>580315302</v>
      </c>
      <c r="C37" s="12" t="s">
        <v>101</v>
      </c>
      <c r="D37" s="33">
        <v>5</v>
      </c>
      <c r="E37" s="33">
        <v>26</v>
      </c>
      <c r="F37" s="33">
        <f t="shared" si="0"/>
        <v>31</v>
      </c>
      <c r="G37" s="58" t="s">
        <v>11</v>
      </c>
    </row>
    <row r="38" spans="1:7">
      <c r="A38" s="56">
        <v>23</v>
      </c>
      <c r="B38" s="52">
        <v>580315401</v>
      </c>
      <c r="C38" s="12" t="s">
        <v>216</v>
      </c>
      <c r="D38" s="33">
        <v>18</v>
      </c>
      <c r="E38" s="33">
        <v>12</v>
      </c>
      <c r="F38" s="33">
        <f t="shared" si="0"/>
        <v>30</v>
      </c>
      <c r="G38" s="58" t="s">
        <v>11</v>
      </c>
    </row>
    <row r="39" spans="1:7">
      <c r="A39" s="56">
        <v>24</v>
      </c>
      <c r="B39" s="52">
        <v>580316201</v>
      </c>
      <c r="C39" s="12" t="s">
        <v>103</v>
      </c>
      <c r="D39" s="33">
        <v>9</v>
      </c>
      <c r="E39" s="33">
        <v>18</v>
      </c>
      <c r="F39" s="33">
        <f t="shared" si="0"/>
        <v>27</v>
      </c>
      <c r="G39" s="58" t="s">
        <v>11</v>
      </c>
    </row>
    <row r="40" spans="1:7">
      <c r="A40" s="56">
        <v>25</v>
      </c>
      <c r="B40" s="52">
        <v>580318001</v>
      </c>
      <c r="C40" s="12" t="s">
        <v>217</v>
      </c>
      <c r="D40" s="33">
        <v>3</v>
      </c>
      <c r="E40" s="33">
        <v>24</v>
      </c>
      <c r="F40" s="33">
        <f t="shared" si="0"/>
        <v>27</v>
      </c>
      <c r="G40" s="58" t="s">
        <v>11</v>
      </c>
    </row>
    <row r="41" spans="1:7">
      <c r="A41" s="56">
        <v>26</v>
      </c>
      <c r="B41" s="52">
        <v>580318002</v>
      </c>
      <c r="C41" s="12" t="s">
        <v>217</v>
      </c>
      <c r="D41" s="33">
        <v>3</v>
      </c>
      <c r="E41" s="33">
        <v>24</v>
      </c>
      <c r="F41" s="33">
        <f t="shared" si="0"/>
        <v>27</v>
      </c>
      <c r="G41" s="58" t="s">
        <v>11</v>
      </c>
    </row>
    <row r="42" spans="1:7">
      <c r="A42" s="56">
        <v>27</v>
      </c>
      <c r="B42" s="52">
        <v>580318101</v>
      </c>
      <c r="C42" s="12" t="s">
        <v>218</v>
      </c>
      <c r="D42" s="33">
        <v>2</v>
      </c>
      <c r="E42" s="33">
        <v>18</v>
      </c>
      <c r="F42" s="33">
        <f t="shared" si="0"/>
        <v>20</v>
      </c>
      <c r="G42" s="58" t="s">
        <v>11</v>
      </c>
    </row>
    <row r="43" spans="1:7">
      <c r="A43" s="56">
        <v>28</v>
      </c>
      <c r="B43" s="52">
        <v>580318201</v>
      </c>
      <c r="C43" s="12" t="s">
        <v>219</v>
      </c>
      <c r="D43" s="74">
        <v>10</v>
      </c>
      <c r="E43" s="74">
        <v>20</v>
      </c>
      <c r="F43" s="74">
        <f t="shared" si="0"/>
        <v>30</v>
      </c>
      <c r="G43" s="58" t="s">
        <v>11</v>
      </c>
    </row>
    <row r="44" spans="1:7">
      <c r="A44" s="56"/>
      <c r="B44" s="52"/>
      <c r="C44" s="112" t="s">
        <v>21</v>
      </c>
      <c r="D44" s="74">
        <f>SUM(D8:D43)</f>
        <v>191</v>
      </c>
      <c r="E44" s="74">
        <f>SUM(E8:E43)</f>
        <v>587</v>
      </c>
      <c r="F44" s="74">
        <f>SUM(F8:F43)</f>
        <v>778</v>
      </c>
      <c r="G44" s="58"/>
    </row>
    <row r="45" spans="1:7">
      <c r="A45" s="84"/>
      <c r="B45" s="52"/>
      <c r="C45" s="13" t="s">
        <v>388</v>
      </c>
      <c r="D45" s="48">
        <f>SUM(D44)</f>
        <v>191</v>
      </c>
      <c r="E45" s="48">
        <f t="shared" ref="E45:F45" si="2">SUM(E44)</f>
        <v>587</v>
      </c>
      <c r="F45" s="48">
        <f t="shared" si="2"/>
        <v>778</v>
      </c>
      <c r="G45" s="57"/>
    </row>
    <row r="46" spans="1:7">
      <c r="A46" s="85"/>
      <c r="B46" s="13"/>
      <c r="C46" s="20"/>
      <c r="D46" s="13"/>
      <c r="E46" s="13"/>
      <c r="F46" s="13"/>
      <c r="G46" s="69"/>
    </row>
    <row r="58" spans="1:15">
      <c r="K58" s="202" t="s">
        <v>384</v>
      </c>
      <c r="L58" s="202"/>
      <c r="M58" s="202"/>
      <c r="N58" s="202"/>
    </row>
    <row r="59" spans="1:15">
      <c r="A59" s="203" t="s">
        <v>385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  <row r="60" spans="1:15">
      <c r="A60" s="200" t="s">
        <v>117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</row>
    <row r="61" spans="1:15">
      <c r="A61" s="209" t="s">
        <v>1</v>
      </c>
      <c r="B61" s="210"/>
      <c r="C61" s="210"/>
      <c r="D61" s="210"/>
      <c r="E61" s="210"/>
      <c r="F61" s="210"/>
      <c r="G61" s="211"/>
      <c r="H61" s="50"/>
      <c r="I61" s="212"/>
      <c r="J61" s="212"/>
      <c r="K61" s="212"/>
      <c r="L61" s="212"/>
      <c r="M61" s="212"/>
      <c r="N61" s="212"/>
      <c r="O61" s="212"/>
    </row>
    <row r="62" spans="1:15">
      <c r="A62" s="75" t="s">
        <v>3</v>
      </c>
      <c r="B62" s="75" t="s">
        <v>4</v>
      </c>
      <c r="C62" s="75" t="s">
        <v>126</v>
      </c>
      <c r="D62" s="75" t="s">
        <v>6</v>
      </c>
      <c r="E62" s="75" t="s">
        <v>7</v>
      </c>
      <c r="F62" s="75" t="s">
        <v>8</v>
      </c>
      <c r="G62" s="75" t="s">
        <v>5</v>
      </c>
      <c r="I62" s="16"/>
      <c r="J62" s="16"/>
      <c r="K62" s="16"/>
      <c r="L62" s="16"/>
      <c r="M62" s="16"/>
      <c r="N62" s="16"/>
      <c r="O62" s="16"/>
    </row>
    <row r="63" spans="1:15" s="26" customFormat="1" ht="19.5">
      <c r="A63" s="56"/>
      <c r="B63" s="81" t="s">
        <v>9</v>
      </c>
      <c r="C63" s="50"/>
      <c r="D63" s="33"/>
      <c r="E63" s="33"/>
      <c r="F63" s="33"/>
      <c r="G63" s="58"/>
      <c r="H63" s="34"/>
      <c r="I63" s="86"/>
      <c r="J63" s="72"/>
      <c r="K63" s="87"/>
      <c r="L63" s="87"/>
      <c r="M63" s="87"/>
      <c r="N63" s="87"/>
      <c r="O63" s="87"/>
    </row>
    <row r="64" spans="1:15">
      <c r="A64" s="56">
        <v>1</v>
      </c>
      <c r="B64" s="52">
        <v>580420401</v>
      </c>
      <c r="C64" s="12" t="s">
        <v>83</v>
      </c>
      <c r="D64" s="33">
        <v>7</v>
      </c>
      <c r="E64" s="33">
        <v>14</v>
      </c>
      <c r="F64" s="33">
        <f t="shared" ref="F64:F71" si="3">SUM(D64:E64)</f>
        <v>21</v>
      </c>
      <c r="G64" s="57" t="s">
        <v>25</v>
      </c>
    </row>
    <row r="65" spans="1:7">
      <c r="A65" s="56">
        <v>2</v>
      </c>
      <c r="B65" s="52">
        <v>580420601</v>
      </c>
      <c r="C65" s="12" t="s">
        <v>97</v>
      </c>
      <c r="D65" s="33">
        <v>10</v>
      </c>
      <c r="E65" s="33">
        <v>12</v>
      </c>
      <c r="F65" s="33">
        <f t="shared" si="3"/>
        <v>22</v>
      </c>
      <c r="G65" s="57" t="s">
        <v>25</v>
      </c>
    </row>
    <row r="66" spans="1:7">
      <c r="A66" s="56">
        <v>3</v>
      </c>
      <c r="B66" s="52">
        <v>580423801</v>
      </c>
      <c r="C66" s="12" t="s">
        <v>102</v>
      </c>
      <c r="D66" s="33">
        <v>23</v>
      </c>
      <c r="E66" s="33">
        <v>2</v>
      </c>
      <c r="F66" s="33">
        <f t="shared" si="3"/>
        <v>25</v>
      </c>
      <c r="G66" s="57" t="s">
        <v>25</v>
      </c>
    </row>
    <row r="67" spans="1:7">
      <c r="A67" s="56">
        <v>4</v>
      </c>
      <c r="B67" s="52">
        <v>580425201</v>
      </c>
      <c r="C67" s="12" t="s">
        <v>100</v>
      </c>
      <c r="D67" s="33">
        <v>1</v>
      </c>
      <c r="E67" s="33">
        <v>9</v>
      </c>
      <c r="F67" s="33">
        <f t="shared" si="3"/>
        <v>10</v>
      </c>
      <c r="G67" s="57" t="s">
        <v>25</v>
      </c>
    </row>
    <row r="68" spans="1:7">
      <c r="A68" s="56">
        <v>5</v>
      </c>
      <c r="B68" s="52">
        <v>580425301</v>
      </c>
      <c r="C68" s="12" t="s">
        <v>101</v>
      </c>
      <c r="D68" s="33">
        <v>7</v>
      </c>
      <c r="E68" s="33">
        <v>19</v>
      </c>
      <c r="F68" s="33">
        <f t="shared" si="3"/>
        <v>26</v>
      </c>
      <c r="G68" s="57" t="s">
        <v>25</v>
      </c>
    </row>
    <row r="69" spans="1:7">
      <c r="A69" s="56">
        <v>6</v>
      </c>
      <c r="B69" s="52">
        <v>580429401</v>
      </c>
      <c r="C69" s="12" t="s">
        <v>99</v>
      </c>
      <c r="D69" s="33">
        <v>13</v>
      </c>
      <c r="E69" s="33">
        <v>22</v>
      </c>
      <c r="F69" s="33">
        <f t="shared" si="3"/>
        <v>35</v>
      </c>
      <c r="G69" s="57" t="s">
        <v>25</v>
      </c>
    </row>
    <row r="70" spans="1:7">
      <c r="A70" s="56">
        <v>7</v>
      </c>
      <c r="B70" s="52">
        <v>580429501</v>
      </c>
      <c r="C70" s="12" t="s">
        <v>98</v>
      </c>
      <c r="D70" s="33">
        <v>47</v>
      </c>
      <c r="E70" s="33">
        <v>11</v>
      </c>
      <c r="F70" s="33">
        <f t="shared" si="3"/>
        <v>58</v>
      </c>
      <c r="G70" s="57" t="s">
        <v>25</v>
      </c>
    </row>
    <row r="71" spans="1:7">
      <c r="A71" s="56">
        <v>8</v>
      </c>
      <c r="B71" s="52">
        <v>580429701</v>
      </c>
      <c r="C71" s="12" t="s">
        <v>29</v>
      </c>
      <c r="D71" s="74">
        <v>15</v>
      </c>
      <c r="E71" s="74">
        <v>1</v>
      </c>
      <c r="F71" s="74">
        <f t="shared" si="3"/>
        <v>16</v>
      </c>
      <c r="G71" s="57" t="s">
        <v>25</v>
      </c>
    </row>
    <row r="72" spans="1:7">
      <c r="A72" s="56"/>
      <c r="B72" s="52"/>
      <c r="C72" s="12"/>
      <c r="D72" s="48">
        <f>SUM(D64:D71)</f>
        <v>123</v>
      </c>
      <c r="E72" s="48">
        <f t="shared" ref="E72:F72" si="4">SUM(E64:E71)</f>
        <v>90</v>
      </c>
      <c r="F72" s="48">
        <f t="shared" si="4"/>
        <v>213</v>
      </c>
      <c r="G72" s="57"/>
    </row>
    <row r="73" spans="1:7">
      <c r="A73" s="56">
        <v>9</v>
      </c>
      <c r="B73" s="52">
        <v>580427901</v>
      </c>
      <c r="C73" s="12" t="s">
        <v>69</v>
      </c>
      <c r="D73" s="33">
        <v>1</v>
      </c>
      <c r="E73" s="33">
        <v>38</v>
      </c>
      <c r="F73" s="33">
        <f>SUM(D73:E73)</f>
        <v>39</v>
      </c>
      <c r="G73" s="57" t="s">
        <v>26</v>
      </c>
    </row>
    <row r="74" spans="1:7">
      <c r="A74" s="56">
        <v>10</v>
      </c>
      <c r="B74" s="52">
        <v>580427902</v>
      </c>
      <c r="C74" s="12" t="s">
        <v>69</v>
      </c>
      <c r="D74" s="33">
        <v>4</v>
      </c>
      <c r="E74" s="33">
        <v>36</v>
      </c>
      <c r="F74" s="33">
        <f>SUM(D74:E74)</f>
        <v>40</v>
      </c>
      <c r="G74" s="57" t="s">
        <v>26</v>
      </c>
    </row>
    <row r="75" spans="1:7">
      <c r="A75" s="56">
        <v>11</v>
      </c>
      <c r="B75" s="52">
        <v>580427903</v>
      </c>
      <c r="C75" s="12" t="s">
        <v>69</v>
      </c>
      <c r="D75" s="33">
        <v>2</v>
      </c>
      <c r="E75" s="33">
        <v>35</v>
      </c>
      <c r="F75" s="33">
        <f>SUM(D75:E75)</f>
        <v>37</v>
      </c>
      <c r="G75" s="57" t="s">
        <v>26</v>
      </c>
    </row>
    <row r="76" spans="1:7">
      <c r="A76" s="56"/>
      <c r="B76" s="52"/>
      <c r="C76" s="12"/>
      <c r="D76" s="48">
        <f>SUM(D73:D75)</f>
        <v>7</v>
      </c>
      <c r="E76" s="48">
        <f t="shared" ref="E76:F76" si="5">SUM(E73:E75)</f>
        <v>109</v>
      </c>
      <c r="F76" s="48">
        <f t="shared" si="5"/>
        <v>116</v>
      </c>
      <c r="G76" s="57"/>
    </row>
    <row r="77" spans="1:7">
      <c r="A77" s="56"/>
      <c r="B77" s="52"/>
      <c r="C77" s="112" t="s">
        <v>21</v>
      </c>
      <c r="D77" s="74">
        <f>SUM(D76,D72)</f>
        <v>130</v>
      </c>
      <c r="E77" s="74">
        <f t="shared" ref="E77:F77" si="6">SUM(E76,E72)</f>
        <v>199</v>
      </c>
      <c r="F77" s="74">
        <f t="shared" si="6"/>
        <v>329</v>
      </c>
      <c r="G77" s="57"/>
    </row>
    <row r="78" spans="1:7">
      <c r="A78" s="84"/>
      <c r="B78" s="52"/>
      <c r="C78" s="13" t="s">
        <v>388</v>
      </c>
      <c r="D78" s="48">
        <f>SUM(D77)</f>
        <v>130</v>
      </c>
      <c r="E78" s="48">
        <f t="shared" ref="E78:F78" si="7">SUM(E77)</f>
        <v>199</v>
      </c>
      <c r="F78" s="48">
        <f t="shared" si="7"/>
        <v>329</v>
      </c>
      <c r="G78" s="57"/>
    </row>
    <row r="79" spans="1:7">
      <c r="A79" s="85"/>
      <c r="B79" s="13"/>
      <c r="C79" s="20"/>
      <c r="D79" s="13"/>
      <c r="E79" s="13"/>
      <c r="F79" s="13"/>
      <c r="G79" s="69"/>
    </row>
    <row r="86" spans="1:15">
      <c r="K86" s="202" t="s">
        <v>384</v>
      </c>
      <c r="L86" s="202"/>
      <c r="M86" s="202"/>
      <c r="N86" s="202"/>
    </row>
    <row r="87" spans="1:15">
      <c r="A87" s="203" t="s">
        <v>385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</row>
    <row r="88" spans="1:15">
      <c r="A88" s="200" t="s">
        <v>114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</row>
    <row r="89" spans="1:15">
      <c r="A89" s="209" t="s">
        <v>1</v>
      </c>
      <c r="B89" s="210"/>
      <c r="C89" s="210"/>
      <c r="D89" s="210"/>
      <c r="E89" s="210"/>
      <c r="F89" s="210"/>
      <c r="G89" s="211"/>
      <c r="H89" s="50"/>
      <c r="I89" s="209" t="s">
        <v>2</v>
      </c>
      <c r="J89" s="210"/>
      <c r="K89" s="210"/>
      <c r="L89" s="210"/>
      <c r="M89" s="210"/>
      <c r="N89" s="210"/>
      <c r="O89" s="211"/>
    </row>
    <row r="90" spans="1:15">
      <c r="A90" s="75" t="s">
        <v>3</v>
      </c>
      <c r="B90" s="75" t="s">
        <v>4</v>
      </c>
      <c r="C90" s="75" t="s">
        <v>126</v>
      </c>
      <c r="D90" s="75" t="s">
        <v>6</v>
      </c>
      <c r="E90" s="75" t="s">
        <v>7</v>
      </c>
      <c r="F90" s="75" t="s">
        <v>8</v>
      </c>
      <c r="G90" s="75" t="s">
        <v>5</v>
      </c>
      <c r="I90" s="75" t="s">
        <v>3</v>
      </c>
      <c r="J90" s="75" t="s">
        <v>4</v>
      </c>
      <c r="K90" s="75" t="s">
        <v>126</v>
      </c>
      <c r="L90" s="75" t="s">
        <v>6</v>
      </c>
      <c r="M90" s="75" t="s">
        <v>7</v>
      </c>
      <c r="N90" s="75" t="s">
        <v>8</v>
      </c>
      <c r="O90" s="75" t="s">
        <v>5</v>
      </c>
    </row>
    <row r="91" spans="1:15" s="26" customFormat="1" ht="19.5">
      <c r="A91" s="56"/>
      <c r="B91" s="81" t="s">
        <v>9</v>
      </c>
      <c r="C91" s="50"/>
      <c r="D91" s="33"/>
      <c r="E91" s="33"/>
      <c r="F91" s="33"/>
      <c r="G91" s="58"/>
      <c r="H91" s="34"/>
      <c r="I91" s="88"/>
      <c r="J91" s="81" t="s">
        <v>2</v>
      </c>
      <c r="K91" s="89"/>
      <c r="L91" s="89"/>
      <c r="M91" s="89"/>
      <c r="N91" s="89"/>
      <c r="O91" s="90"/>
    </row>
    <row r="92" spans="1:15">
      <c r="A92" s="56">
        <v>1</v>
      </c>
      <c r="B92" s="52">
        <v>580134921</v>
      </c>
      <c r="C92" s="12" t="s">
        <v>227</v>
      </c>
      <c r="D92" s="33">
        <v>1</v>
      </c>
      <c r="E92" s="33">
        <v>10</v>
      </c>
      <c r="F92" s="33">
        <f>SUM(D92:E92)</f>
        <v>11</v>
      </c>
      <c r="G92" s="57" t="s">
        <v>32</v>
      </c>
      <c r="I92" s="91" t="s">
        <v>378</v>
      </c>
      <c r="J92" s="18"/>
      <c r="K92" s="18"/>
      <c r="L92" s="52"/>
      <c r="M92" s="52"/>
      <c r="N92" s="52"/>
      <c r="O92" s="57"/>
    </row>
    <row r="93" spans="1:15">
      <c r="A93" s="56">
        <v>2</v>
      </c>
      <c r="B93" s="52">
        <v>580134931</v>
      </c>
      <c r="C93" s="12" t="s">
        <v>228</v>
      </c>
      <c r="D93" s="33"/>
      <c r="E93" s="33">
        <v>12</v>
      </c>
      <c r="F93" s="33">
        <f>SUM(D93:E93)</f>
        <v>12</v>
      </c>
      <c r="G93" s="57" t="s">
        <v>32</v>
      </c>
      <c r="I93" s="56">
        <v>1</v>
      </c>
      <c r="J93" s="52">
        <v>583434941</v>
      </c>
      <c r="K93" s="12" t="s">
        <v>390</v>
      </c>
      <c r="L93" s="52">
        <v>8</v>
      </c>
      <c r="M93" s="52">
        <v>19</v>
      </c>
      <c r="N93" s="52">
        <f>SUM(L93:M93)</f>
        <v>27</v>
      </c>
      <c r="O93" s="57" t="s">
        <v>32</v>
      </c>
    </row>
    <row r="94" spans="1:15">
      <c r="A94" s="56">
        <v>3</v>
      </c>
      <c r="B94" s="52">
        <v>580134941</v>
      </c>
      <c r="C94" s="12" t="s">
        <v>379</v>
      </c>
      <c r="D94" s="33">
        <v>11</v>
      </c>
      <c r="E94" s="33">
        <v>28</v>
      </c>
      <c r="F94" s="33">
        <f>SUM(D94:E94)</f>
        <v>39</v>
      </c>
      <c r="G94" s="57" t="s">
        <v>32</v>
      </c>
      <c r="I94" s="56"/>
      <c r="J94" s="52"/>
      <c r="K94" s="112" t="s">
        <v>21</v>
      </c>
      <c r="L94" s="66">
        <f>SUM(L93)</f>
        <v>8</v>
      </c>
      <c r="M94" s="66">
        <f t="shared" ref="M94:N95" si="8">SUM(M93)</f>
        <v>19</v>
      </c>
      <c r="N94" s="66">
        <f t="shared" si="8"/>
        <v>27</v>
      </c>
      <c r="O94" s="57"/>
    </row>
    <row r="95" spans="1:15">
      <c r="A95" s="56">
        <v>4</v>
      </c>
      <c r="B95" s="52">
        <v>580134951</v>
      </c>
      <c r="C95" s="12" t="s">
        <v>229</v>
      </c>
      <c r="D95" s="33">
        <v>9</v>
      </c>
      <c r="E95" s="33">
        <v>43</v>
      </c>
      <c r="F95" s="33">
        <f>SUM(D95:E95)</f>
        <v>52</v>
      </c>
      <c r="G95" s="57" t="s">
        <v>32</v>
      </c>
      <c r="I95" s="56"/>
      <c r="J95" s="52"/>
      <c r="K95" s="13" t="s">
        <v>388</v>
      </c>
      <c r="L95" s="51">
        <f>SUM(L94)</f>
        <v>8</v>
      </c>
      <c r="M95" s="51">
        <f t="shared" si="8"/>
        <v>19</v>
      </c>
      <c r="N95" s="51">
        <f t="shared" si="8"/>
        <v>27</v>
      </c>
      <c r="O95" s="57"/>
    </row>
    <row r="96" spans="1:15">
      <c r="A96" s="56"/>
      <c r="B96" s="52"/>
      <c r="C96" s="112" t="s">
        <v>239</v>
      </c>
      <c r="D96" s="48">
        <f>SUM(D92:D95)</f>
        <v>21</v>
      </c>
      <c r="E96" s="48">
        <f t="shared" ref="E96:F96" si="9">SUM(E92:E95)</f>
        <v>93</v>
      </c>
      <c r="F96" s="48">
        <f t="shared" si="9"/>
        <v>114</v>
      </c>
      <c r="G96" s="57"/>
      <c r="I96" s="62"/>
      <c r="J96" s="13"/>
      <c r="K96" s="20"/>
      <c r="L96" s="13"/>
      <c r="M96" s="13"/>
      <c r="N96" s="13"/>
      <c r="O96" s="69"/>
    </row>
    <row r="97" spans="1:7">
      <c r="A97" s="56">
        <v>5</v>
      </c>
      <c r="B97" s="52">
        <v>580139801</v>
      </c>
      <c r="C97" s="12" t="s">
        <v>186</v>
      </c>
      <c r="D97" s="33">
        <v>2</v>
      </c>
      <c r="E97" s="33">
        <v>28</v>
      </c>
      <c r="F97" s="33">
        <f>SUM(D97:E97)</f>
        <v>30</v>
      </c>
      <c r="G97" s="57" t="s">
        <v>34</v>
      </c>
    </row>
    <row r="98" spans="1:7">
      <c r="A98" s="56">
        <v>6</v>
      </c>
      <c r="B98" s="52">
        <v>580139802</v>
      </c>
      <c r="C98" s="12" t="s">
        <v>186</v>
      </c>
      <c r="D98" s="33">
        <v>3</v>
      </c>
      <c r="E98" s="33">
        <v>29</v>
      </c>
      <c r="F98" s="33">
        <f>SUM(D98:E98)</f>
        <v>32</v>
      </c>
      <c r="G98" s="57" t="s">
        <v>34</v>
      </c>
    </row>
    <row r="99" spans="1:7">
      <c r="A99" s="56"/>
      <c r="B99" s="52"/>
      <c r="C99" s="112" t="s">
        <v>239</v>
      </c>
      <c r="D99" s="48">
        <f>SUM(D97:D98)</f>
        <v>5</v>
      </c>
      <c r="E99" s="48">
        <f t="shared" ref="E99:F99" si="10">SUM(E97:E98)</f>
        <v>57</v>
      </c>
      <c r="F99" s="48">
        <f t="shared" si="10"/>
        <v>62</v>
      </c>
      <c r="G99" s="57"/>
    </row>
    <row r="100" spans="1:7">
      <c r="A100" s="56">
        <v>7</v>
      </c>
      <c r="B100" s="52">
        <v>580434921</v>
      </c>
      <c r="C100" s="12" t="s">
        <v>188</v>
      </c>
      <c r="D100" s="33">
        <v>8</v>
      </c>
      <c r="E100" s="33">
        <v>32</v>
      </c>
      <c r="F100" s="33">
        <f t="shared" ref="F100:F105" si="11">SUM(D100:E100)</f>
        <v>40</v>
      </c>
      <c r="G100" s="57" t="s">
        <v>32</v>
      </c>
    </row>
    <row r="101" spans="1:7">
      <c r="A101" s="56">
        <v>8</v>
      </c>
      <c r="B101" s="52">
        <v>580434931</v>
      </c>
      <c r="C101" s="12" t="s">
        <v>189</v>
      </c>
      <c r="D101" s="33">
        <v>17</v>
      </c>
      <c r="E101" s="33">
        <v>29</v>
      </c>
      <c r="F101" s="33">
        <f t="shared" si="11"/>
        <v>46</v>
      </c>
      <c r="G101" s="57" t="s">
        <v>32</v>
      </c>
    </row>
    <row r="102" spans="1:7">
      <c r="A102" s="56">
        <v>9</v>
      </c>
      <c r="B102" s="52">
        <v>580434941</v>
      </c>
      <c r="C102" s="12" t="s">
        <v>104</v>
      </c>
      <c r="D102" s="33">
        <v>23</v>
      </c>
      <c r="E102" s="33">
        <v>15</v>
      </c>
      <c r="F102" s="33">
        <f t="shared" si="11"/>
        <v>38</v>
      </c>
      <c r="G102" s="57" t="s">
        <v>32</v>
      </c>
    </row>
    <row r="103" spans="1:7">
      <c r="A103" s="56">
        <v>10</v>
      </c>
      <c r="B103" s="52">
        <v>580434951</v>
      </c>
      <c r="C103" s="12" t="s">
        <v>190</v>
      </c>
      <c r="D103" s="33">
        <v>6</v>
      </c>
      <c r="E103" s="33">
        <v>34</v>
      </c>
      <c r="F103" s="33">
        <f t="shared" si="11"/>
        <v>40</v>
      </c>
      <c r="G103" s="57" t="s">
        <v>32</v>
      </c>
    </row>
    <row r="104" spans="1:7">
      <c r="A104" s="56">
        <v>11</v>
      </c>
      <c r="B104" s="52">
        <v>580434952</v>
      </c>
      <c r="C104" s="12" t="s">
        <v>190</v>
      </c>
      <c r="D104" s="33">
        <v>13</v>
      </c>
      <c r="E104" s="33">
        <v>25</v>
      </c>
      <c r="F104" s="33">
        <f t="shared" si="11"/>
        <v>38</v>
      </c>
      <c r="G104" s="57" t="s">
        <v>32</v>
      </c>
    </row>
    <row r="105" spans="1:7">
      <c r="A105" s="56">
        <v>12</v>
      </c>
      <c r="B105" s="52">
        <v>580434981</v>
      </c>
      <c r="C105" s="12" t="s">
        <v>105</v>
      </c>
      <c r="D105" s="33">
        <v>5</v>
      </c>
      <c r="E105" s="33">
        <v>9</v>
      </c>
      <c r="F105" s="33">
        <f t="shared" si="11"/>
        <v>14</v>
      </c>
      <c r="G105" s="57" t="s">
        <v>32</v>
      </c>
    </row>
    <row r="106" spans="1:7">
      <c r="A106" s="56"/>
      <c r="B106" s="52"/>
      <c r="C106" s="112" t="s">
        <v>428</v>
      </c>
      <c r="D106" s="48">
        <f>SUM(D100:D105)</f>
        <v>72</v>
      </c>
      <c r="E106" s="48">
        <f t="shared" ref="E106:F106" si="12">SUM(E100:E105)</f>
        <v>144</v>
      </c>
      <c r="F106" s="48">
        <f t="shared" si="12"/>
        <v>216</v>
      </c>
      <c r="G106" s="57"/>
    </row>
    <row r="107" spans="1:7">
      <c r="A107" s="62"/>
      <c r="B107" s="13"/>
      <c r="C107" s="20"/>
      <c r="D107" s="74"/>
      <c r="E107" s="74"/>
      <c r="F107" s="74"/>
      <c r="G107" s="69"/>
    </row>
    <row r="108" spans="1:7">
      <c r="A108" s="66"/>
      <c r="B108" s="66"/>
      <c r="C108" s="67"/>
      <c r="D108" s="35"/>
      <c r="E108" s="35"/>
      <c r="F108" s="35"/>
      <c r="G108" s="120" t="s">
        <v>24</v>
      </c>
    </row>
    <row r="109" spans="1:7">
      <c r="A109" s="52"/>
      <c r="B109" s="52"/>
      <c r="C109" s="12"/>
      <c r="D109" s="33"/>
      <c r="E109" s="33"/>
      <c r="F109" s="33"/>
    </row>
    <row r="110" spans="1:7">
      <c r="A110" s="52"/>
      <c r="B110" s="52"/>
      <c r="C110" s="12"/>
      <c r="D110" s="33"/>
      <c r="E110" s="33"/>
      <c r="F110" s="33"/>
    </row>
    <row r="111" spans="1:7">
      <c r="A111" s="52"/>
      <c r="B111" s="52"/>
      <c r="C111" s="12"/>
      <c r="D111" s="33"/>
      <c r="E111" s="33"/>
      <c r="F111" s="33"/>
    </row>
    <row r="112" spans="1:7">
      <c r="A112" s="52"/>
      <c r="B112" s="52"/>
      <c r="C112" s="12"/>
      <c r="D112" s="33"/>
      <c r="E112" s="33"/>
      <c r="F112" s="33"/>
    </row>
    <row r="113" spans="1:15">
      <c r="A113" s="52"/>
      <c r="B113" s="52"/>
      <c r="C113" s="12"/>
      <c r="D113" s="33"/>
      <c r="E113" s="33"/>
      <c r="F113" s="33"/>
    </row>
    <row r="114" spans="1:15">
      <c r="K114" s="202" t="s">
        <v>384</v>
      </c>
      <c r="L114" s="202"/>
      <c r="M114" s="202"/>
      <c r="N114" s="202"/>
    </row>
    <row r="115" spans="1:15">
      <c r="A115" s="203" t="s">
        <v>385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</row>
    <row r="116" spans="1:15">
      <c r="A116" s="200" t="s">
        <v>114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</row>
    <row r="117" spans="1:15">
      <c r="A117" s="209" t="s">
        <v>1</v>
      </c>
      <c r="B117" s="210"/>
      <c r="C117" s="210"/>
      <c r="D117" s="210"/>
      <c r="E117" s="210"/>
      <c r="F117" s="210"/>
      <c r="G117" s="211"/>
    </row>
    <row r="118" spans="1:15">
      <c r="A118" s="75" t="s">
        <v>3</v>
      </c>
      <c r="B118" s="75" t="s">
        <v>4</v>
      </c>
      <c r="C118" s="75" t="s">
        <v>126</v>
      </c>
      <c r="D118" s="75" t="s">
        <v>6</v>
      </c>
      <c r="E118" s="75" t="s">
        <v>7</v>
      </c>
      <c r="F118" s="75" t="s">
        <v>8</v>
      </c>
      <c r="G118" s="75" t="s">
        <v>5</v>
      </c>
    </row>
    <row r="119" spans="1:15">
      <c r="A119" s="56">
        <v>13</v>
      </c>
      <c r="B119" s="52">
        <v>580439801</v>
      </c>
      <c r="C119" s="12" t="s">
        <v>68</v>
      </c>
      <c r="D119" s="33">
        <v>8</v>
      </c>
      <c r="E119" s="33">
        <v>37</v>
      </c>
      <c r="F119" s="33">
        <f>SUM(D119:E119)</f>
        <v>45</v>
      </c>
      <c r="G119" s="57" t="s">
        <v>34</v>
      </c>
    </row>
    <row r="120" spans="1:15">
      <c r="A120" s="56">
        <v>14</v>
      </c>
      <c r="B120" s="52">
        <v>580439802</v>
      </c>
      <c r="C120" s="12" t="s">
        <v>68</v>
      </c>
      <c r="D120" s="33">
        <v>3</v>
      </c>
      <c r="E120" s="33">
        <v>42</v>
      </c>
      <c r="F120" s="33">
        <f>SUM(D120:E120)</f>
        <v>45</v>
      </c>
      <c r="G120" s="57" t="s">
        <v>34</v>
      </c>
    </row>
    <row r="121" spans="1:15">
      <c r="A121" s="56">
        <v>15</v>
      </c>
      <c r="B121" s="52">
        <v>580439803</v>
      </c>
      <c r="C121" s="12" t="s">
        <v>68</v>
      </c>
      <c r="D121" s="33">
        <v>6</v>
      </c>
      <c r="E121" s="33">
        <v>40</v>
      </c>
      <c r="F121" s="33">
        <f>SUM(D121:E121)</f>
        <v>46</v>
      </c>
      <c r="G121" s="57" t="s">
        <v>34</v>
      </c>
    </row>
    <row r="122" spans="1:15">
      <c r="A122" s="56"/>
      <c r="B122" s="52"/>
      <c r="C122" s="112" t="s">
        <v>428</v>
      </c>
      <c r="D122" s="48">
        <f>SUM(D119:D121)</f>
        <v>17</v>
      </c>
      <c r="E122" s="48">
        <f t="shared" ref="E122:F122" si="13">SUM(E119:E121)</f>
        <v>119</v>
      </c>
      <c r="F122" s="48">
        <f t="shared" si="13"/>
        <v>136</v>
      </c>
      <c r="G122" s="57"/>
    </row>
    <row r="123" spans="1:15">
      <c r="A123" s="56">
        <v>16</v>
      </c>
      <c r="B123" s="52">
        <v>580435901</v>
      </c>
      <c r="C123" s="12" t="s">
        <v>107</v>
      </c>
      <c r="D123" s="33">
        <v>19</v>
      </c>
      <c r="E123" s="33">
        <v>21</v>
      </c>
      <c r="F123" s="33">
        <f>SUM(D123:E123)</f>
        <v>40</v>
      </c>
      <c r="G123" s="57" t="s">
        <v>35</v>
      </c>
    </row>
    <row r="124" spans="1:15">
      <c r="A124" s="56">
        <v>17</v>
      </c>
      <c r="B124" s="52">
        <v>580436001</v>
      </c>
      <c r="C124" s="12" t="s">
        <v>106</v>
      </c>
      <c r="D124" s="33">
        <v>6</v>
      </c>
      <c r="E124" s="33">
        <v>19</v>
      </c>
      <c r="F124" s="33">
        <f>SUM(D124:E124)</f>
        <v>25</v>
      </c>
      <c r="G124" s="57" t="s">
        <v>35</v>
      </c>
    </row>
    <row r="125" spans="1:15">
      <c r="A125" s="56"/>
      <c r="B125" s="52"/>
      <c r="C125" s="112" t="s">
        <v>428</v>
      </c>
      <c r="D125" s="48">
        <f>SUM(D123:D124)</f>
        <v>25</v>
      </c>
      <c r="E125" s="48">
        <f t="shared" ref="E125:F125" si="14">SUM(E123:E124)</f>
        <v>40</v>
      </c>
      <c r="F125" s="48">
        <f t="shared" si="14"/>
        <v>65</v>
      </c>
      <c r="G125" s="57"/>
    </row>
    <row r="126" spans="1:15">
      <c r="A126" s="56">
        <v>18</v>
      </c>
      <c r="B126" s="52">
        <v>580433601</v>
      </c>
      <c r="C126" s="12" t="s">
        <v>36</v>
      </c>
      <c r="D126" s="33">
        <v>10</v>
      </c>
      <c r="E126" s="33">
        <v>13</v>
      </c>
      <c r="F126" s="33">
        <f>SUM(D126:E126)</f>
        <v>23</v>
      </c>
      <c r="G126" s="57" t="s">
        <v>36</v>
      </c>
    </row>
    <row r="127" spans="1:15">
      <c r="A127" s="56"/>
      <c r="B127" s="52"/>
      <c r="C127" s="112" t="s">
        <v>428</v>
      </c>
      <c r="D127" s="48">
        <f>SUM(D126)</f>
        <v>10</v>
      </c>
      <c r="E127" s="48">
        <f>SUM(E126)</f>
        <v>13</v>
      </c>
      <c r="F127" s="48">
        <f>SUM(F126)</f>
        <v>23</v>
      </c>
      <c r="G127" s="57"/>
    </row>
    <row r="128" spans="1:15">
      <c r="A128" s="59" t="s">
        <v>378</v>
      </c>
      <c r="B128" s="60"/>
      <c r="C128" s="60"/>
      <c r="D128" s="60"/>
      <c r="E128" s="60"/>
      <c r="F128" s="60"/>
      <c r="G128" s="61"/>
    </row>
    <row r="129" spans="1:15">
      <c r="A129" s="56">
        <v>19</v>
      </c>
      <c r="B129" s="52">
        <v>580434982</v>
      </c>
      <c r="C129" s="12" t="s">
        <v>236</v>
      </c>
      <c r="D129" s="52">
        <v>12</v>
      </c>
      <c r="E129" s="52">
        <v>22</v>
      </c>
      <c r="F129" s="33">
        <f>SUM(D129:E129)</f>
        <v>34</v>
      </c>
      <c r="G129" s="57" t="s">
        <v>32</v>
      </c>
    </row>
    <row r="130" spans="1:15">
      <c r="A130" s="56"/>
      <c r="B130" s="52"/>
      <c r="C130" s="112" t="s">
        <v>428</v>
      </c>
      <c r="D130" s="51">
        <f>SUM(D129)</f>
        <v>12</v>
      </c>
      <c r="E130" s="51">
        <f t="shared" ref="E130:F130" si="15">SUM(E129)</f>
        <v>22</v>
      </c>
      <c r="F130" s="51">
        <f t="shared" si="15"/>
        <v>34</v>
      </c>
      <c r="G130" s="57"/>
    </row>
    <row r="131" spans="1:15">
      <c r="A131" s="56"/>
      <c r="B131" s="52"/>
      <c r="C131" s="112" t="s">
        <v>21</v>
      </c>
      <c r="D131" s="74">
        <f>SUM(D96,D99,D106,D122,D125,D127,D130)</f>
        <v>162</v>
      </c>
      <c r="E131" s="74">
        <f>SUM(E96,E99,E106,E122,E125,E127,E130)</f>
        <v>488</v>
      </c>
      <c r="F131" s="74">
        <f>SUM(F96,F99,F106,F122,F125,F127,F130)</f>
        <v>650</v>
      </c>
      <c r="G131" s="57"/>
    </row>
    <row r="132" spans="1:15">
      <c r="A132" s="84"/>
      <c r="B132" s="52"/>
      <c r="C132" s="13" t="s">
        <v>388</v>
      </c>
      <c r="D132" s="48">
        <f>SUM(D131)</f>
        <v>162</v>
      </c>
      <c r="E132" s="48">
        <f t="shared" ref="E132:F132" si="16">SUM(E131)</f>
        <v>488</v>
      </c>
      <c r="F132" s="48">
        <f t="shared" si="16"/>
        <v>650</v>
      </c>
      <c r="G132" s="57"/>
    </row>
    <row r="133" spans="1:15">
      <c r="A133" s="85"/>
      <c r="B133" s="13"/>
      <c r="C133" s="13"/>
      <c r="D133" s="13"/>
      <c r="E133" s="13"/>
      <c r="F133" s="13"/>
      <c r="G133" s="69"/>
    </row>
    <row r="134" spans="1:15">
      <c r="C134" s="42"/>
    </row>
    <row r="135" spans="1:15">
      <c r="C135" s="42"/>
    </row>
    <row r="136" spans="1:15">
      <c r="C136" s="42"/>
    </row>
    <row r="137" spans="1:15">
      <c r="C137" s="42"/>
    </row>
    <row r="138" spans="1:15">
      <c r="C138" s="42"/>
    </row>
    <row r="139" spans="1:15">
      <c r="C139" s="42"/>
    </row>
    <row r="140" spans="1:15">
      <c r="C140" s="42"/>
    </row>
    <row r="141" spans="1:15">
      <c r="C141" s="42"/>
      <c r="K141" s="202" t="s">
        <v>384</v>
      </c>
      <c r="L141" s="202"/>
      <c r="M141" s="202"/>
      <c r="N141" s="202"/>
    </row>
    <row r="142" spans="1:15">
      <c r="A142" s="203" t="s">
        <v>385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</row>
    <row r="143" spans="1:15">
      <c r="A143" s="200" t="s">
        <v>38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</row>
    <row r="144" spans="1:15">
      <c r="A144" s="209" t="s">
        <v>1</v>
      </c>
      <c r="B144" s="210"/>
      <c r="C144" s="210"/>
      <c r="D144" s="210"/>
      <c r="E144" s="210"/>
      <c r="F144" s="210"/>
      <c r="G144" s="211"/>
      <c r="H144" s="50"/>
      <c r="I144" s="209" t="s">
        <v>2</v>
      </c>
      <c r="J144" s="210"/>
      <c r="K144" s="210"/>
      <c r="L144" s="210"/>
      <c r="M144" s="210"/>
      <c r="N144" s="210"/>
      <c r="O144" s="211"/>
    </row>
    <row r="145" spans="1:15">
      <c r="A145" s="75" t="s">
        <v>3</v>
      </c>
      <c r="B145" s="75" t="s">
        <v>4</v>
      </c>
      <c r="C145" s="75" t="s">
        <v>126</v>
      </c>
      <c r="D145" s="75" t="s">
        <v>6</v>
      </c>
      <c r="E145" s="75" t="s">
        <v>7</v>
      </c>
      <c r="F145" s="75" t="s">
        <v>8</v>
      </c>
      <c r="G145" s="75" t="s">
        <v>5</v>
      </c>
      <c r="I145" s="75" t="s">
        <v>3</v>
      </c>
      <c r="J145" s="75" t="s">
        <v>4</v>
      </c>
      <c r="K145" s="75" t="s">
        <v>126</v>
      </c>
      <c r="L145" s="75" t="s">
        <v>6</v>
      </c>
      <c r="M145" s="75" t="s">
        <v>7</v>
      </c>
      <c r="N145" s="75" t="s">
        <v>8</v>
      </c>
      <c r="O145" s="75" t="s">
        <v>5</v>
      </c>
    </row>
    <row r="146" spans="1:15" s="26" customFormat="1" ht="19.5">
      <c r="A146" s="56"/>
      <c r="B146" s="81" t="s">
        <v>9</v>
      </c>
      <c r="C146" s="50"/>
      <c r="D146" s="33"/>
      <c r="E146" s="33"/>
      <c r="F146" s="33"/>
      <c r="G146" s="58"/>
      <c r="H146" s="34"/>
      <c r="I146" s="92"/>
      <c r="J146" s="93" t="s">
        <v>2</v>
      </c>
      <c r="K146" s="89"/>
      <c r="L146" s="89"/>
      <c r="M146" s="89"/>
      <c r="N146" s="89"/>
      <c r="O146" s="90"/>
    </row>
    <row r="147" spans="1:15">
      <c r="A147" s="56">
        <v>1</v>
      </c>
      <c r="B147" s="52">
        <v>580440101</v>
      </c>
      <c r="C147" s="12" t="s">
        <v>78</v>
      </c>
      <c r="D147" s="33">
        <v>5</v>
      </c>
      <c r="E147" s="33">
        <v>35</v>
      </c>
      <c r="F147" s="33">
        <f t="shared" ref="F147:F165" si="17">SUM(D147:E147)</f>
        <v>40</v>
      </c>
      <c r="G147" s="58" t="s">
        <v>23</v>
      </c>
      <c r="I147" s="56">
        <v>1</v>
      </c>
      <c r="J147" s="52">
        <v>581446101</v>
      </c>
      <c r="K147" s="12" t="s">
        <v>376</v>
      </c>
      <c r="L147" s="52">
        <v>35</v>
      </c>
      <c r="M147" s="52">
        <v>25</v>
      </c>
      <c r="N147" s="52">
        <f>SUM(L147:M147)</f>
        <v>60</v>
      </c>
      <c r="O147" s="94" t="s">
        <v>44</v>
      </c>
    </row>
    <row r="148" spans="1:15">
      <c r="A148" s="56">
        <v>2</v>
      </c>
      <c r="B148" s="52">
        <v>580440102</v>
      </c>
      <c r="C148" s="12" t="s">
        <v>380</v>
      </c>
      <c r="D148" s="33">
        <v>4</v>
      </c>
      <c r="E148" s="33">
        <v>36</v>
      </c>
      <c r="F148" s="33">
        <f t="shared" si="17"/>
        <v>40</v>
      </c>
      <c r="G148" s="58" t="s">
        <v>23</v>
      </c>
      <c r="I148" s="56">
        <v>2</v>
      </c>
      <c r="J148" s="52">
        <v>581449001</v>
      </c>
      <c r="K148" s="12" t="s">
        <v>377</v>
      </c>
      <c r="L148" s="52">
        <v>17</v>
      </c>
      <c r="M148" s="52">
        <v>12</v>
      </c>
      <c r="N148" s="52">
        <f>SUM(L148:M148)</f>
        <v>29</v>
      </c>
      <c r="O148" s="57" t="s">
        <v>40</v>
      </c>
    </row>
    <row r="149" spans="1:15">
      <c r="A149" s="56">
        <v>3</v>
      </c>
      <c r="B149" s="52">
        <v>580440103</v>
      </c>
      <c r="C149" s="12" t="s">
        <v>255</v>
      </c>
      <c r="D149" s="33">
        <v>7</v>
      </c>
      <c r="E149" s="33">
        <v>16</v>
      </c>
      <c r="F149" s="33">
        <f t="shared" ref="F149" si="18">SUM(D149:E149)</f>
        <v>23</v>
      </c>
      <c r="G149" s="58" t="s">
        <v>23</v>
      </c>
      <c r="I149" s="56"/>
      <c r="J149" s="52"/>
      <c r="K149" s="112" t="s">
        <v>21</v>
      </c>
      <c r="L149" s="51">
        <f>SUM(L147:L148)</f>
        <v>52</v>
      </c>
      <c r="M149" s="51">
        <f t="shared" ref="M149:N149" si="19">SUM(M147:M148)</f>
        <v>37</v>
      </c>
      <c r="N149" s="51">
        <f t="shared" si="19"/>
        <v>89</v>
      </c>
      <c r="O149" s="57"/>
    </row>
    <row r="150" spans="1:15">
      <c r="A150" s="56">
        <v>4</v>
      </c>
      <c r="B150" s="52">
        <v>580440201</v>
      </c>
      <c r="C150" s="12" t="s">
        <v>84</v>
      </c>
      <c r="D150" s="33">
        <v>8</v>
      </c>
      <c r="E150" s="33">
        <v>45</v>
      </c>
      <c r="F150" s="33">
        <f t="shared" si="17"/>
        <v>53</v>
      </c>
      <c r="G150" s="58" t="s">
        <v>23</v>
      </c>
      <c r="I150" s="56"/>
      <c r="J150" s="132"/>
      <c r="K150" s="13" t="s">
        <v>388</v>
      </c>
      <c r="L150" s="117">
        <f>SUM(L149)</f>
        <v>52</v>
      </c>
      <c r="M150" s="117">
        <f t="shared" ref="M150:N150" si="20">SUM(M149)</f>
        <v>37</v>
      </c>
      <c r="N150" s="117">
        <f t="shared" si="20"/>
        <v>89</v>
      </c>
      <c r="O150" s="57"/>
    </row>
    <row r="151" spans="1:15">
      <c r="A151" s="56">
        <v>5</v>
      </c>
      <c r="B151" s="52">
        <v>580440202</v>
      </c>
      <c r="C151" s="12" t="s">
        <v>84</v>
      </c>
      <c r="D151" s="33">
        <v>10</v>
      </c>
      <c r="E151" s="33">
        <v>43</v>
      </c>
      <c r="F151" s="33">
        <f t="shared" si="17"/>
        <v>53</v>
      </c>
      <c r="G151" s="58" t="s">
        <v>23</v>
      </c>
      <c r="I151" s="62"/>
      <c r="J151" s="13"/>
      <c r="K151" s="20"/>
      <c r="L151" s="13"/>
      <c r="M151" s="13"/>
      <c r="N151" s="13"/>
      <c r="O151" s="69"/>
    </row>
    <row r="152" spans="1:15">
      <c r="A152" s="56">
        <v>6</v>
      </c>
      <c r="B152" s="52">
        <v>580441801</v>
      </c>
      <c r="C152" s="12" t="s">
        <v>187</v>
      </c>
      <c r="D152" s="33">
        <v>13</v>
      </c>
      <c r="E152" s="33">
        <v>26</v>
      </c>
      <c r="F152" s="33">
        <f t="shared" si="17"/>
        <v>39</v>
      </c>
      <c r="G152" s="58" t="s">
        <v>23</v>
      </c>
    </row>
    <row r="153" spans="1:15">
      <c r="A153" s="56">
        <v>7</v>
      </c>
      <c r="B153" s="52">
        <v>580443511</v>
      </c>
      <c r="C153" s="12" t="s">
        <v>94</v>
      </c>
      <c r="D153" s="33">
        <v>7</v>
      </c>
      <c r="E153" s="33"/>
      <c r="F153" s="33">
        <f t="shared" si="17"/>
        <v>7</v>
      </c>
      <c r="G153" s="58" t="s">
        <v>23</v>
      </c>
    </row>
    <row r="154" spans="1:15">
      <c r="A154" s="56">
        <v>8</v>
      </c>
      <c r="B154" s="52">
        <v>580443521</v>
      </c>
      <c r="C154" s="12" t="s">
        <v>95</v>
      </c>
      <c r="D154" s="33">
        <v>25</v>
      </c>
      <c r="E154" s="33">
        <v>3</v>
      </c>
      <c r="F154" s="33">
        <f t="shared" si="17"/>
        <v>28</v>
      </c>
      <c r="G154" s="58" t="s">
        <v>23</v>
      </c>
    </row>
    <row r="155" spans="1:15">
      <c r="A155" s="56">
        <v>9</v>
      </c>
      <c r="B155" s="52">
        <v>580444201</v>
      </c>
      <c r="C155" s="12" t="s">
        <v>96</v>
      </c>
      <c r="D155" s="33">
        <v>16</v>
      </c>
      <c r="E155" s="33">
        <v>23</v>
      </c>
      <c r="F155" s="33">
        <f t="shared" si="17"/>
        <v>39</v>
      </c>
      <c r="G155" s="58" t="s">
        <v>23</v>
      </c>
    </row>
    <row r="156" spans="1:15">
      <c r="A156" s="56">
        <v>10</v>
      </c>
      <c r="B156" s="52">
        <v>580444202</v>
      </c>
      <c r="C156" s="12" t="s">
        <v>96</v>
      </c>
      <c r="D156" s="33">
        <v>18</v>
      </c>
      <c r="E156" s="33">
        <v>20</v>
      </c>
      <c r="F156" s="33">
        <f t="shared" si="17"/>
        <v>38</v>
      </c>
      <c r="G156" s="58" t="s">
        <v>23</v>
      </c>
    </row>
    <row r="157" spans="1:15">
      <c r="A157" s="56">
        <v>11</v>
      </c>
      <c r="B157" s="52">
        <v>580449901</v>
      </c>
      <c r="C157" s="12" t="s">
        <v>50</v>
      </c>
      <c r="D157" s="33">
        <v>18</v>
      </c>
      <c r="E157" s="33">
        <v>22</v>
      </c>
      <c r="F157" s="33">
        <f t="shared" si="17"/>
        <v>40</v>
      </c>
      <c r="G157" s="58" t="s">
        <v>23</v>
      </c>
    </row>
    <row r="158" spans="1:15">
      <c r="A158" s="56">
        <v>12</v>
      </c>
      <c r="B158" s="52">
        <v>580449902</v>
      </c>
      <c r="C158" s="12" t="s">
        <v>50</v>
      </c>
      <c r="D158" s="33">
        <v>18</v>
      </c>
      <c r="E158" s="33">
        <v>21</v>
      </c>
      <c r="F158" s="33">
        <f t="shared" si="17"/>
        <v>39</v>
      </c>
      <c r="G158" s="58" t="s">
        <v>23</v>
      </c>
    </row>
    <row r="159" spans="1:15">
      <c r="A159" s="56">
        <v>13</v>
      </c>
      <c r="B159" s="52">
        <v>580449001</v>
      </c>
      <c r="C159" s="12" t="s">
        <v>40</v>
      </c>
      <c r="D159" s="33">
        <v>25</v>
      </c>
      <c r="E159" s="33">
        <v>15</v>
      </c>
      <c r="F159" s="33">
        <f t="shared" si="17"/>
        <v>40</v>
      </c>
      <c r="G159" s="58" t="s">
        <v>40</v>
      </c>
    </row>
    <row r="160" spans="1:15">
      <c r="A160" s="56">
        <v>14</v>
      </c>
      <c r="B160" s="52">
        <v>580449002</v>
      </c>
      <c r="C160" s="12" t="s">
        <v>40</v>
      </c>
      <c r="D160" s="33">
        <v>27</v>
      </c>
      <c r="E160" s="33">
        <v>13</v>
      </c>
      <c r="F160" s="33">
        <f t="shared" si="17"/>
        <v>40</v>
      </c>
      <c r="G160" s="58" t="s">
        <v>40</v>
      </c>
    </row>
    <row r="161" spans="1:15">
      <c r="A161" s="56">
        <v>15</v>
      </c>
      <c r="B161" s="52">
        <v>580445701</v>
      </c>
      <c r="C161" s="12" t="s">
        <v>51</v>
      </c>
      <c r="D161" s="33">
        <v>15</v>
      </c>
      <c r="E161" s="33">
        <v>9</v>
      </c>
      <c r="F161" s="33">
        <f t="shared" si="17"/>
        <v>24</v>
      </c>
      <c r="G161" s="58" t="s">
        <v>51</v>
      </c>
    </row>
    <row r="162" spans="1:15">
      <c r="A162" s="56">
        <v>16</v>
      </c>
      <c r="B162" s="52">
        <v>580445711</v>
      </c>
      <c r="C162" s="12" t="s">
        <v>254</v>
      </c>
      <c r="D162" s="33">
        <v>10</v>
      </c>
      <c r="E162" s="33">
        <v>11</v>
      </c>
      <c r="F162" s="33">
        <f t="shared" si="17"/>
        <v>21</v>
      </c>
      <c r="G162" s="58" t="s">
        <v>51</v>
      </c>
    </row>
    <row r="163" spans="1:15">
      <c r="A163" s="56">
        <v>17</v>
      </c>
      <c r="B163" s="52">
        <v>580446101</v>
      </c>
      <c r="C163" s="12" t="s">
        <v>44</v>
      </c>
      <c r="D163" s="33">
        <v>9</v>
      </c>
      <c r="E163" s="33">
        <v>33</v>
      </c>
      <c r="F163" s="33">
        <f t="shared" si="17"/>
        <v>42</v>
      </c>
      <c r="G163" s="58" t="s">
        <v>44</v>
      </c>
    </row>
    <row r="164" spans="1:15">
      <c r="A164" s="56">
        <v>18</v>
      </c>
      <c r="B164" s="52">
        <v>580446102</v>
      </c>
      <c r="C164" s="12" t="s">
        <v>44</v>
      </c>
      <c r="D164" s="33">
        <v>16</v>
      </c>
      <c r="E164" s="33">
        <v>23</v>
      </c>
      <c r="F164" s="33">
        <f t="shared" si="17"/>
        <v>39</v>
      </c>
      <c r="G164" s="58" t="s">
        <v>44</v>
      </c>
    </row>
    <row r="165" spans="1:15">
      <c r="A165" s="56">
        <v>19</v>
      </c>
      <c r="B165" s="52">
        <v>580446103</v>
      </c>
      <c r="C165" s="12" t="s">
        <v>44</v>
      </c>
      <c r="D165" s="33">
        <v>13</v>
      </c>
      <c r="E165" s="33">
        <v>29</v>
      </c>
      <c r="F165" s="33">
        <f t="shared" si="17"/>
        <v>42</v>
      </c>
      <c r="G165" s="58" t="s">
        <v>44</v>
      </c>
    </row>
    <row r="166" spans="1:15">
      <c r="A166" s="56"/>
      <c r="B166" s="52"/>
      <c r="C166" s="112" t="s">
        <v>21</v>
      </c>
      <c r="D166" s="48">
        <f>SUM(D147:D165)</f>
        <v>264</v>
      </c>
      <c r="E166" s="48">
        <f t="shared" ref="E166:F166" si="21">SUM(E147:E165)</f>
        <v>423</v>
      </c>
      <c r="F166" s="48">
        <f t="shared" si="21"/>
        <v>687</v>
      </c>
      <c r="G166" s="57"/>
    </row>
    <row r="167" spans="1:15">
      <c r="A167" s="84"/>
      <c r="B167" s="52"/>
      <c r="C167" s="13" t="s">
        <v>388</v>
      </c>
      <c r="D167" s="48">
        <f>SUM(D166)</f>
        <v>264</v>
      </c>
      <c r="E167" s="48">
        <f t="shared" ref="E167:F167" si="22">SUM(E166)</f>
        <v>423</v>
      </c>
      <c r="F167" s="48">
        <f t="shared" si="22"/>
        <v>687</v>
      </c>
      <c r="G167" s="57"/>
    </row>
    <row r="168" spans="1:15">
      <c r="A168" s="85"/>
      <c r="B168" s="13"/>
      <c r="C168" s="13"/>
      <c r="D168" s="13"/>
      <c r="E168" s="13"/>
      <c r="F168" s="13"/>
      <c r="G168" s="69"/>
    </row>
    <row r="169" spans="1:15">
      <c r="C169" s="42"/>
    </row>
    <row r="170" spans="1:15">
      <c r="C170" s="42"/>
      <c r="K170" s="202" t="s">
        <v>384</v>
      </c>
      <c r="L170" s="202"/>
      <c r="M170" s="202"/>
      <c r="N170" s="202"/>
    </row>
    <row r="171" spans="1:15">
      <c r="A171" s="203" t="s">
        <v>385</v>
      </c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</row>
    <row r="172" spans="1:15">
      <c r="A172" s="200" t="s">
        <v>115</v>
      </c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</row>
    <row r="173" spans="1:15">
      <c r="A173" s="209" t="s">
        <v>1</v>
      </c>
      <c r="B173" s="210"/>
      <c r="C173" s="210"/>
      <c r="D173" s="210"/>
      <c r="E173" s="210"/>
      <c r="F173" s="210"/>
      <c r="G173" s="211"/>
      <c r="H173" s="50"/>
      <c r="I173" s="200"/>
      <c r="J173" s="200"/>
      <c r="K173" s="200"/>
      <c r="L173" s="200"/>
      <c r="M173" s="200"/>
      <c r="N173" s="200"/>
      <c r="O173" s="200"/>
    </row>
    <row r="174" spans="1:15">
      <c r="A174" s="75" t="s">
        <v>3</v>
      </c>
      <c r="B174" s="75" t="s">
        <v>4</v>
      </c>
      <c r="C174" s="75" t="s">
        <v>126</v>
      </c>
      <c r="D174" s="75" t="s">
        <v>6</v>
      </c>
      <c r="E174" s="75" t="s">
        <v>7</v>
      </c>
      <c r="F174" s="75" t="s">
        <v>8</v>
      </c>
      <c r="G174" s="75" t="s">
        <v>5</v>
      </c>
      <c r="I174" s="52"/>
      <c r="J174" s="52"/>
      <c r="K174" s="52"/>
      <c r="L174" s="52"/>
      <c r="M174" s="52"/>
      <c r="N174" s="52"/>
      <c r="O174" s="52"/>
    </row>
    <row r="175" spans="1:15" s="26" customFormat="1" ht="19.5">
      <c r="A175" s="56"/>
      <c r="B175" s="81" t="s">
        <v>9</v>
      </c>
      <c r="C175" s="50"/>
      <c r="D175" s="33"/>
      <c r="E175" s="33"/>
      <c r="F175" s="33"/>
      <c r="G175" s="58"/>
      <c r="H175" s="34"/>
      <c r="I175" s="29"/>
      <c r="J175" s="31"/>
      <c r="K175" s="29"/>
      <c r="L175" s="29"/>
      <c r="M175" s="29"/>
      <c r="N175" s="29"/>
      <c r="O175" s="29"/>
    </row>
    <row r="176" spans="1:15">
      <c r="A176" s="56">
        <v>1</v>
      </c>
      <c r="B176" s="52">
        <v>580165511</v>
      </c>
      <c r="C176" s="12" t="s">
        <v>133</v>
      </c>
      <c r="D176" s="33">
        <v>16</v>
      </c>
      <c r="E176" s="33"/>
      <c r="F176" s="33">
        <f>SUM(D176:E176)</f>
        <v>16</v>
      </c>
      <c r="G176" s="57" t="s">
        <v>52</v>
      </c>
    </row>
    <row r="177" spans="1:7">
      <c r="A177" s="56">
        <v>2</v>
      </c>
      <c r="B177" s="52">
        <v>580166511</v>
      </c>
      <c r="C177" s="12" t="s">
        <v>132</v>
      </c>
      <c r="D177" s="33">
        <v>22</v>
      </c>
      <c r="E177" s="33"/>
      <c r="F177" s="33">
        <f>SUM(D177:E177)</f>
        <v>22</v>
      </c>
      <c r="G177" s="57" t="s">
        <v>52</v>
      </c>
    </row>
    <row r="178" spans="1:7">
      <c r="A178" s="56"/>
      <c r="B178" s="52"/>
      <c r="C178" s="112" t="s">
        <v>194</v>
      </c>
      <c r="D178" s="48">
        <f>SUM(D176:D177)</f>
        <v>38</v>
      </c>
      <c r="E178" s="48"/>
      <c r="F178" s="48">
        <f t="shared" ref="F178" si="23">SUM(F176:F177)</f>
        <v>38</v>
      </c>
      <c r="G178" s="57"/>
    </row>
    <row r="179" spans="1:7">
      <c r="A179" s="56">
        <v>3</v>
      </c>
      <c r="B179" s="52">
        <v>580465511</v>
      </c>
      <c r="C179" s="12" t="s">
        <v>87</v>
      </c>
      <c r="D179" s="33">
        <v>15</v>
      </c>
      <c r="E179" s="33"/>
      <c r="F179" s="33">
        <f t="shared" ref="F179:F187" si="24">SUM(D179:E179)</f>
        <v>15</v>
      </c>
      <c r="G179" s="57" t="s">
        <v>52</v>
      </c>
    </row>
    <row r="180" spans="1:7">
      <c r="A180" s="56">
        <v>4</v>
      </c>
      <c r="B180" s="52">
        <v>580465611</v>
      </c>
      <c r="C180" s="12" t="s">
        <v>86</v>
      </c>
      <c r="D180" s="33">
        <v>16</v>
      </c>
      <c r="E180" s="33"/>
      <c r="F180" s="33">
        <f t="shared" si="24"/>
        <v>16</v>
      </c>
      <c r="G180" s="57" t="s">
        <v>52</v>
      </c>
    </row>
    <row r="181" spans="1:7">
      <c r="A181" s="56">
        <v>5</v>
      </c>
      <c r="B181" s="52">
        <v>580465621</v>
      </c>
      <c r="C181" s="12" t="s">
        <v>85</v>
      </c>
      <c r="D181" s="33">
        <v>5</v>
      </c>
      <c r="E181" s="33">
        <v>12</v>
      </c>
      <c r="F181" s="33">
        <f t="shared" si="24"/>
        <v>17</v>
      </c>
      <c r="G181" s="57" t="s">
        <v>52</v>
      </c>
    </row>
    <row r="182" spans="1:7">
      <c r="A182" s="56">
        <v>6</v>
      </c>
      <c r="B182" s="52">
        <v>580466511</v>
      </c>
      <c r="C182" s="12" t="s">
        <v>88</v>
      </c>
      <c r="D182" s="33">
        <v>26</v>
      </c>
      <c r="E182" s="33">
        <v>1</v>
      </c>
      <c r="F182" s="33">
        <f t="shared" si="24"/>
        <v>27</v>
      </c>
      <c r="G182" s="57" t="s">
        <v>52</v>
      </c>
    </row>
    <row r="183" spans="1:7">
      <c r="A183" s="56">
        <v>7</v>
      </c>
      <c r="B183" s="52">
        <v>580462201</v>
      </c>
      <c r="C183" s="12" t="s">
        <v>116</v>
      </c>
      <c r="D183" s="33">
        <v>12</v>
      </c>
      <c r="E183" s="33">
        <v>3</v>
      </c>
      <c r="F183" s="33">
        <f>SUM(D183:E183)</f>
        <v>15</v>
      </c>
      <c r="G183" s="57" t="s">
        <v>54</v>
      </c>
    </row>
    <row r="184" spans="1:7">
      <c r="A184" s="56">
        <v>8</v>
      </c>
      <c r="B184" s="52">
        <v>580466801</v>
      </c>
      <c r="C184" s="12" t="s">
        <v>90</v>
      </c>
      <c r="D184" s="33">
        <v>15</v>
      </c>
      <c r="E184" s="33">
        <v>6</v>
      </c>
      <c r="F184" s="33">
        <f t="shared" si="24"/>
        <v>21</v>
      </c>
      <c r="G184" s="57" t="s">
        <v>54</v>
      </c>
    </row>
    <row r="185" spans="1:7">
      <c r="A185" s="56">
        <v>9</v>
      </c>
      <c r="B185" s="52">
        <v>580467101</v>
      </c>
      <c r="C185" s="12" t="s">
        <v>91</v>
      </c>
      <c r="D185" s="33">
        <v>8</v>
      </c>
      <c r="E185" s="33">
        <v>22</v>
      </c>
      <c r="F185" s="33">
        <f t="shared" si="24"/>
        <v>30</v>
      </c>
      <c r="G185" s="57" t="s">
        <v>54</v>
      </c>
    </row>
    <row r="186" spans="1:7">
      <c r="A186" s="56">
        <v>10</v>
      </c>
      <c r="B186" s="52">
        <v>580467501</v>
      </c>
      <c r="C186" s="12" t="s">
        <v>191</v>
      </c>
      <c r="D186" s="33">
        <v>7</v>
      </c>
      <c r="E186" s="33"/>
      <c r="F186" s="33">
        <f t="shared" si="24"/>
        <v>7</v>
      </c>
      <c r="G186" s="57" t="s">
        <v>54</v>
      </c>
    </row>
    <row r="187" spans="1:7">
      <c r="A187" s="56">
        <v>11</v>
      </c>
      <c r="B187" s="52">
        <v>580467701</v>
      </c>
      <c r="C187" s="12" t="s">
        <v>221</v>
      </c>
      <c r="D187" s="33">
        <v>12</v>
      </c>
      <c r="E187" s="33">
        <v>3</v>
      </c>
      <c r="F187" s="33">
        <f t="shared" si="24"/>
        <v>15</v>
      </c>
      <c r="G187" s="57" t="s">
        <v>54</v>
      </c>
    </row>
    <row r="188" spans="1:7">
      <c r="A188" s="56"/>
      <c r="B188" s="52"/>
      <c r="C188" s="112" t="s">
        <v>157</v>
      </c>
      <c r="D188" s="48">
        <f>SUM(D179:D187)</f>
        <v>116</v>
      </c>
      <c r="E188" s="48">
        <f t="shared" ref="E188:F188" si="25">SUM(E179:E187)</f>
        <v>47</v>
      </c>
      <c r="F188" s="48">
        <f t="shared" si="25"/>
        <v>163</v>
      </c>
      <c r="G188" s="57"/>
    </row>
    <row r="189" spans="1:7">
      <c r="A189" s="56"/>
      <c r="B189" s="52"/>
      <c r="C189" s="112" t="s">
        <v>21</v>
      </c>
      <c r="D189" s="48">
        <f>SUM(D188,D178)</f>
        <v>154</v>
      </c>
      <c r="E189" s="48">
        <f>SUM(E188,E178)</f>
        <v>47</v>
      </c>
      <c r="F189" s="48">
        <f>SUM(F188,F178)</f>
        <v>201</v>
      </c>
      <c r="G189" s="57"/>
    </row>
    <row r="190" spans="1:7">
      <c r="A190" s="84"/>
      <c r="B190" s="52"/>
      <c r="C190" s="13" t="s">
        <v>388</v>
      </c>
      <c r="D190" s="48">
        <f>SUM(D189)</f>
        <v>154</v>
      </c>
      <c r="E190" s="48">
        <f t="shared" ref="E190:F190" si="26">SUM(E189)</f>
        <v>47</v>
      </c>
      <c r="F190" s="48">
        <f t="shared" si="26"/>
        <v>201</v>
      </c>
      <c r="G190" s="57"/>
    </row>
    <row r="191" spans="1:7">
      <c r="A191" s="85"/>
      <c r="B191" s="13"/>
      <c r="C191" s="20"/>
      <c r="D191" s="13"/>
      <c r="E191" s="13"/>
      <c r="F191" s="13"/>
      <c r="G191" s="69"/>
    </row>
    <row r="198" spans="1:15">
      <c r="K198" s="202" t="s">
        <v>384</v>
      </c>
      <c r="L198" s="202"/>
      <c r="M198" s="202"/>
      <c r="N198" s="202"/>
    </row>
    <row r="199" spans="1:15">
      <c r="A199" s="203" t="s">
        <v>385</v>
      </c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</row>
    <row r="200" spans="1:15">
      <c r="A200" s="200" t="s">
        <v>118</v>
      </c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</row>
    <row r="201" spans="1:15">
      <c r="A201" s="209" t="s">
        <v>1</v>
      </c>
      <c r="B201" s="210"/>
      <c r="C201" s="210"/>
      <c r="D201" s="210"/>
      <c r="E201" s="210"/>
      <c r="F201" s="210"/>
      <c r="G201" s="211"/>
      <c r="H201" s="50"/>
      <c r="I201" s="50"/>
      <c r="J201" s="50"/>
      <c r="K201" s="50"/>
      <c r="L201" s="50"/>
      <c r="M201" s="50"/>
      <c r="N201" s="50"/>
      <c r="O201" s="50"/>
    </row>
    <row r="202" spans="1:15">
      <c r="A202" s="75" t="s">
        <v>3</v>
      </c>
      <c r="B202" s="75" t="s">
        <v>4</v>
      </c>
      <c r="C202" s="75" t="s">
        <v>126</v>
      </c>
      <c r="D202" s="75" t="s">
        <v>6</v>
      </c>
      <c r="E202" s="75" t="s">
        <v>7</v>
      </c>
      <c r="F202" s="75" t="s">
        <v>8</v>
      </c>
      <c r="G202" s="75" t="s">
        <v>5</v>
      </c>
    </row>
    <row r="203" spans="1:15" s="26" customFormat="1" ht="19.5">
      <c r="A203" s="65"/>
      <c r="B203" s="81" t="s">
        <v>9</v>
      </c>
      <c r="C203" s="81"/>
      <c r="D203" s="35"/>
      <c r="E203" s="35"/>
      <c r="F203" s="35"/>
      <c r="G203" s="68"/>
      <c r="H203" s="34"/>
      <c r="I203" s="34"/>
      <c r="J203" s="52"/>
    </row>
    <row r="204" spans="1:15">
      <c r="A204" s="56">
        <v>1</v>
      </c>
      <c r="B204" s="52">
        <v>580451101</v>
      </c>
      <c r="C204" s="12" t="s">
        <v>67</v>
      </c>
      <c r="D204" s="33">
        <v>24</v>
      </c>
      <c r="E204" s="33">
        <v>22</v>
      </c>
      <c r="F204" s="33">
        <f>SUM(D204:E204)</f>
        <v>46</v>
      </c>
      <c r="G204" s="57" t="s">
        <v>25</v>
      </c>
    </row>
    <row r="205" spans="1:15">
      <c r="A205" s="56">
        <v>2</v>
      </c>
      <c r="B205" s="52">
        <v>580455801</v>
      </c>
      <c r="C205" s="12" t="s">
        <v>77</v>
      </c>
      <c r="D205" s="33">
        <v>2</v>
      </c>
      <c r="E205" s="33">
        <v>10</v>
      </c>
      <c r="F205" s="33">
        <f>SUM(D205:E205)</f>
        <v>12</v>
      </c>
      <c r="G205" s="57" t="s">
        <v>25</v>
      </c>
    </row>
    <row r="206" spans="1:15">
      <c r="A206" s="56"/>
      <c r="B206" s="52"/>
      <c r="C206" s="112" t="s">
        <v>21</v>
      </c>
      <c r="D206" s="74">
        <f>SUM(D204:D205)</f>
        <v>26</v>
      </c>
      <c r="E206" s="74">
        <f>SUM(E204:E205)</f>
        <v>32</v>
      </c>
      <c r="F206" s="74">
        <f>SUM(F204:F205)</f>
        <v>58</v>
      </c>
      <c r="G206" s="57"/>
    </row>
    <row r="207" spans="1:15">
      <c r="A207" s="84"/>
      <c r="B207" s="52"/>
      <c r="C207" s="13" t="s">
        <v>388</v>
      </c>
      <c r="D207" s="48">
        <f>SUM(D206)</f>
        <v>26</v>
      </c>
      <c r="E207" s="48">
        <f t="shared" ref="E207:F207" si="27">SUM(E206)</f>
        <v>32</v>
      </c>
      <c r="F207" s="48">
        <f t="shared" si="27"/>
        <v>58</v>
      </c>
      <c r="G207" s="57"/>
    </row>
    <row r="208" spans="1:15">
      <c r="A208" s="85"/>
      <c r="B208" s="13"/>
      <c r="C208" s="20"/>
      <c r="D208" s="13"/>
      <c r="E208" s="13"/>
      <c r="F208" s="13"/>
      <c r="G208" s="69"/>
    </row>
    <row r="226" spans="1:15">
      <c r="K226" s="202" t="s">
        <v>384</v>
      </c>
      <c r="L226" s="202"/>
      <c r="M226" s="202"/>
      <c r="N226" s="202"/>
    </row>
    <row r="227" spans="1:15">
      <c r="A227" s="203" t="s">
        <v>385</v>
      </c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</row>
    <row r="228" spans="1:15">
      <c r="A228" s="200" t="s">
        <v>57</v>
      </c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</row>
    <row r="229" spans="1:15">
      <c r="A229" s="209" t="s">
        <v>1</v>
      </c>
      <c r="B229" s="210"/>
      <c r="C229" s="210"/>
      <c r="D229" s="210"/>
      <c r="E229" s="210"/>
      <c r="F229" s="210"/>
      <c r="G229" s="211"/>
      <c r="H229" s="50"/>
      <c r="I229" s="50"/>
      <c r="J229" s="50"/>
      <c r="K229" s="50"/>
      <c r="L229" s="50"/>
      <c r="M229" s="50"/>
      <c r="N229" s="50"/>
      <c r="O229" s="50"/>
    </row>
    <row r="230" spans="1:15">
      <c r="A230" s="75" t="s">
        <v>3</v>
      </c>
      <c r="B230" s="75" t="s">
        <v>4</v>
      </c>
      <c r="C230" s="75" t="s">
        <v>126</v>
      </c>
      <c r="D230" s="75" t="s">
        <v>6</v>
      </c>
      <c r="E230" s="75" t="s">
        <v>7</v>
      </c>
      <c r="F230" s="75" t="s">
        <v>8</v>
      </c>
      <c r="G230" s="75" t="s">
        <v>5</v>
      </c>
    </row>
    <row r="231" spans="1:15" s="26" customFormat="1" ht="19.5">
      <c r="A231" s="65"/>
      <c r="B231" s="81" t="s">
        <v>9</v>
      </c>
      <c r="C231" s="81"/>
      <c r="D231" s="35"/>
      <c r="E231" s="35"/>
      <c r="F231" s="35"/>
      <c r="G231" s="68"/>
      <c r="H231" s="34"/>
      <c r="I231" s="34"/>
      <c r="J231" s="52"/>
    </row>
    <row r="232" spans="1:15">
      <c r="A232" s="56">
        <v>1</v>
      </c>
      <c r="B232" s="52">
        <v>580443701</v>
      </c>
      <c r="C232" s="12" t="s">
        <v>92</v>
      </c>
      <c r="D232" s="33">
        <v>7</v>
      </c>
      <c r="E232" s="33">
        <v>29</v>
      </c>
      <c r="F232" s="33">
        <f>SUM(D232:E232)</f>
        <v>36</v>
      </c>
      <c r="G232" s="57" t="s">
        <v>23</v>
      </c>
    </row>
    <row r="233" spans="1:15">
      <c r="A233" s="56">
        <v>2</v>
      </c>
      <c r="B233" s="52">
        <v>580446401</v>
      </c>
      <c r="C233" s="12" t="s">
        <v>93</v>
      </c>
      <c r="D233" s="33">
        <v>6</v>
      </c>
      <c r="E233" s="33">
        <v>22</v>
      </c>
      <c r="F233" s="33">
        <f>SUM(D233:E233)</f>
        <v>28</v>
      </c>
      <c r="G233" s="57" t="s">
        <v>23</v>
      </c>
    </row>
    <row r="234" spans="1:15">
      <c r="A234" s="56">
        <v>3</v>
      </c>
      <c r="B234" s="52">
        <v>580446402</v>
      </c>
      <c r="C234" s="12" t="s">
        <v>222</v>
      </c>
      <c r="D234" s="33">
        <v>3</v>
      </c>
      <c r="E234" s="33">
        <v>16</v>
      </c>
      <c r="F234" s="33">
        <f>SUM(D234:E234)</f>
        <v>19</v>
      </c>
      <c r="G234" s="57" t="s">
        <v>23</v>
      </c>
    </row>
    <row r="235" spans="1:15">
      <c r="A235" s="56"/>
      <c r="B235" s="52"/>
      <c r="C235" s="112" t="s">
        <v>21</v>
      </c>
      <c r="D235" s="48">
        <f>SUM(D232:D234)</f>
        <v>16</v>
      </c>
      <c r="E235" s="48">
        <f>SUM(E232:E234)</f>
        <v>67</v>
      </c>
      <c r="F235" s="48">
        <f>SUM(F232:F234)</f>
        <v>83</v>
      </c>
      <c r="G235" s="57"/>
    </row>
    <row r="236" spans="1:15">
      <c r="A236" s="84"/>
      <c r="B236" s="52"/>
      <c r="C236" s="13" t="s">
        <v>388</v>
      </c>
      <c r="D236" s="48">
        <f>SUM(D235)</f>
        <v>16</v>
      </c>
      <c r="E236" s="48">
        <f t="shared" ref="E236:F236" si="28">SUM(E235)</f>
        <v>67</v>
      </c>
      <c r="F236" s="48">
        <f t="shared" si="28"/>
        <v>83</v>
      </c>
      <c r="G236" s="57"/>
    </row>
    <row r="237" spans="1:15">
      <c r="A237" s="85"/>
      <c r="B237" s="13"/>
      <c r="C237" s="20"/>
      <c r="D237" s="13"/>
      <c r="E237" s="13"/>
      <c r="F237" s="13"/>
      <c r="G237" s="69"/>
    </row>
    <row r="254" spans="1:15">
      <c r="K254" s="202" t="s">
        <v>384</v>
      </c>
      <c r="L254" s="202"/>
      <c r="M254" s="202"/>
      <c r="N254" s="202"/>
    </row>
    <row r="255" spans="1:15">
      <c r="A255" s="203" t="s">
        <v>385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</row>
    <row r="256" spans="1:15">
      <c r="A256" s="200" t="s">
        <v>381</v>
      </c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</row>
    <row r="257" spans="1:15">
      <c r="A257" s="209" t="s">
        <v>1</v>
      </c>
      <c r="B257" s="210"/>
      <c r="C257" s="210"/>
      <c r="D257" s="210"/>
      <c r="E257" s="210"/>
      <c r="F257" s="210"/>
      <c r="G257" s="211"/>
      <c r="H257" s="50"/>
      <c r="I257" s="209" t="s">
        <v>2</v>
      </c>
      <c r="J257" s="210"/>
      <c r="K257" s="210"/>
      <c r="L257" s="210"/>
      <c r="M257" s="210"/>
      <c r="N257" s="210"/>
      <c r="O257" s="211"/>
    </row>
    <row r="258" spans="1:15">
      <c r="A258" s="75" t="s">
        <v>3</v>
      </c>
      <c r="B258" s="75" t="s">
        <v>4</v>
      </c>
      <c r="C258" s="75" t="s">
        <v>126</v>
      </c>
      <c r="D258" s="75" t="s">
        <v>6</v>
      </c>
      <c r="E258" s="75" t="s">
        <v>7</v>
      </c>
      <c r="F258" s="75" t="s">
        <v>8</v>
      </c>
      <c r="G258" s="75" t="s">
        <v>5</v>
      </c>
      <c r="I258" s="75" t="s">
        <v>3</v>
      </c>
      <c r="J258" s="75" t="s">
        <v>4</v>
      </c>
      <c r="K258" s="75" t="s">
        <v>126</v>
      </c>
      <c r="L258" s="75" t="s">
        <v>6</v>
      </c>
      <c r="M258" s="75" t="s">
        <v>7</v>
      </c>
      <c r="N258" s="75" t="s">
        <v>8</v>
      </c>
      <c r="O258" s="75" t="s">
        <v>5</v>
      </c>
    </row>
    <row r="259" spans="1:15" s="26" customFormat="1" ht="19.5">
      <c r="A259" s="65"/>
      <c r="B259" s="81" t="s">
        <v>9</v>
      </c>
      <c r="C259" s="81"/>
      <c r="D259" s="35"/>
      <c r="E259" s="35"/>
      <c r="F259" s="35"/>
      <c r="G259" s="68"/>
      <c r="H259" s="34"/>
      <c r="I259" s="92"/>
      <c r="J259" s="93" t="s">
        <v>2</v>
      </c>
      <c r="K259" s="89"/>
      <c r="L259" s="89"/>
      <c r="M259" s="89"/>
      <c r="N259" s="89"/>
      <c r="O259" s="90"/>
    </row>
    <row r="260" spans="1:15">
      <c r="A260" s="56">
        <v>1</v>
      </c>
      <c r="B260" s="52">
        <v>580435001</v>
      </c>
      <c r="C260" s="12" t="s">
        <v>382</v>
      </c>
      <c r="D260" s="33">
        <v>9</v>
      </c>
      <c r="E260" s="33">
        <v>16</v>
      </c>
      <c r="F260" s="33">
        <f>SUM(D260:E260)</f>
        <v>25</v>
      </c>
      <c r="G260" s="95" t="s">
        <v>32</v>
      </c>
      <c r="I260" s="56">
        <v>1</v>
      </c>
      <c r="J260" s="52">
        <v>582448501</v>
      </c>
      <c r="K260" s="12" t="s">
        <v>391</v>
      </c>
      <c r="L260" s="52">
        <v>20</v>
      </c>
      <c r="M260" s="52">
        <v>12</v>
      </c>
      <c r="N260" s="52">
        <f>SUM(L260:M260)</f>
        <v>32</v>
      </c>
      <c r="O260" s="94" t="s">
        <v>44</v>
      </c>
    </row>
    <row r="261" spans="1:15">
      <c r="A261" s="56">
        <v>2</v>
      </c>
      <c r="B261" s="52">
        <v>580448501</v>
      </c>
      <c r="C261" s="12" t="s">
        <v>383</v>
      </c>
      <c r="D261" s="33">
        <v>10</v>
      </c>
      <c r="E261" s="33">
        <v>4</v>
      </c>
      <c r="F261" s="33">
        <f>SUM(D261:E261)</f>
        <v>14</v>
      </c>
      <c r="G261" s="95" t="s">
        <v>386</v>
      </c>
      <c r="I261" s="56">
        <v>2</v>
      </c>
      <c r="J261" s="52">
        <v>582148601</v>
      </c>
      <c r="K261" s="12" t="s">
        <v>392</v>
      </c>
      <c r="L261" s="52">
        <v>3</v>
      </c>
      <c r="M261" s="52">
        <v>7</v>
      </c>
      <c r="N261" s="52">
        <f>SUM(L261:M261)</f>
        <v>10</v>
      </c>
      <c r="O261" s="94" t="s">
        <v>44</v>
      </c>
    </row>
    <row r="262" spans="1:15">
      <c r="A262" s="56"/>
      <c r="B262" s="52"/>
      <c r="C262" s="112" t="s">
        <v>21</v>
      </c>
      <c r="D262" s="48">
        <f>SUM(D260:D261)</f>
        <v>19</v>
      </c>
      <c r="E262" s="48">
        <f t="shared" ref="E262:F262" si="29">SUM(E260:E261)</f>
        <v>20</v>
      </c>
      <c r="F262" s="48">
        <f t="shared" si="29"/>
        <v>39</v>
      </c>
      <c r="G262" s="57"/>
      <c r="I262" s="56">
        <v>3</v>
      </c>
      <c r="J262" s="52">
        <v>582135001</v>
      </c>
      <c r="K262" s="12" t="s">
        <v>393</v>
      </c>
      <c r="L262" s="52">
        <v>2</v>
      </c>
      <c r="M262" s="52">
        <v>9</v>
      </c>
      <c r="N262" s="52">
        <f>SUM(L262:M262)</f>
        <v>11</v>
      </c>
      <c r="O262" s="57" t="s">
        <v>32</v>
      </c>
    </row>
    <row r="263" spans="1:15">
      <c r="A263" s="84"/>
      <c r="B263" s="52"/>
      <c r="C263" s="13" t="s">
        <v>388</v>
      </c>
      <c r="D263" s="48">
        <f>SUM(D262)</f>
        <v>19</v>
      </c>
      <c r="E263" s="48">
        <f t="shared" ref="E263:F263" si="30">SUM(E262)</f>
        <v>20</v>
      </c>
      <c r="F263" s="48">
        <f t="shared" si="30"/>
        <v>39</v>
      </c>
      <c r="G263" s="57"/>
      <c r="I263" s="56"/>
      <c r="J263" s="52"/>
      <c r="K263" s="112" t="s">
        <v>21</v>
      </c>
      <c r="L263" s="51">
        <f>SUM(L260:L262)</f>
        <v>25</v>
      </c>
      <c r="M263" s="51">
        <f t="shared" ref="M263:N263" si="31">SUM(M260:M262)</f>
        <v>28</v>
      </c>
      <c r="N263" s="51">
        <f t="shared" si="31"/>
        <v>53</v>
      </c>
      <c r="O263" s="57"/>
    </row>
    <row r="264" spans="1:15">
      <c r="A264" s="85"/>
      <c r="B264" s="13"/>
      <c r="C264" s="20"/>
      <c r="D264" s="13"/>
      <c r="E264" s="13"/>
      <c r="F264" s="13"/>
      <c r="G264" s="69"/>
      <c r="I264" s="56"/>
      <c r="J264" s="52"/>
      <c r="K264" s="13" t="s">
        <v>388</v>
      </c>
      <c r="L264" s="51">
        <f>SUM(L263)</f>
        <v>25</v>
      </c>
      <c r="M264" s="51">
        <f t="shared" ref="M264:N264" si="32">SUM(M263)</f>
        <v>28</v>
      </c>
      <c r="N264" s="51">
        <f t="shared" si="32"/>
        <v>53</v>
      </c>
      <c r="O264" s="57"/>
    </row>
    <row r="265" spans="1:15">
      <c r="I265" s="62"/>
      <c r="J265" s="13"/>
      <c r="K265" s="20"/>
      <c r="L265" s="13"/>
      <c r="M265" s="13"/>
      <c r="N265" s="13"/>
      <c r="O265" s="69"/>
    </row>
    <row r="282" spans="1:15">
      <c r="K282" s="202" t="s">
        <v>384</v>
      </c>
      <c r="L282" s="202"/>
      <c r="M282" s="202"/>
      <c r="N282" s="202"/>
    </row>
    <row r="283" spans="1:15">
      <c r="A283" s="203" t="s">
        <v>387</v>
      </c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</row>
    <row r="284" spans="1:15">
      <c r="A284" s="200" t="s">
        <v>0</v>
      </c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</row>
    <row r="285" spans="1:15">
      <c r="A285" s="213" t="s">
        <v>1</v>
      </c>
      <c r="B285" s="213"/>
      <c r="C285" s="213"/>
      <c r="D285" s="213"/>
      <c r="E285" s="213"/>
      <c r="F285" s="213"/>
      <c r="G285" s="213"/>
      <c r="H285" s="50"/>
      <c r="I285" s="209" t="s">
        <v>2</v>
      </c>
      <c r="J285" s="210"/>
      <c r="K285" s="210"/>
      <c r="L285" s="210"/>
      <c r="M285" s="210"/>
      <c r="N285" s="210"/>
      <c r="O285" s="211"/>
    </row>
    <row r="286" spans="1:15">
      <c r="A286" s="75" t="s">
        <v>3</v>
      </c>
      <c r="B286" s="75" t="s">
        <v>4</v>
      </c>
      <c r="C286" s="75" t="s">
        <v>126</v>
      </c>
      <c r="D286" s="75" t="s">
        <v>6</v>
      </c>
      <c r="E286" s="75" t="s">
        <v>7</v>
      </c>
      <c r="F286" s="75" t="s">
        <v>8</v>
      </c>
      <c r="G286" s="75" t="s">
        <v>5</v>
      </c>
      <c r="I286" s="75" t="s">
        <v>3</v>
      </c>
      <c r="J286" s="75" t="s">
        <v>4</v>
      </c>
      <c r="K286" s="75" t="s">
        <v>126</v>
      </c>
      <c r="L286" s="75" t="s">
        <v>6</v>
      </c>
      <c r="M286" s="75" t="s">
        <v>7</v>
      </c>
      <c r="N286" s="75" t="s">
        <v>8</v>
      </c>
      <c r="O286" s="75" t="s">
        <v>5</v>
      </c>
    </row>
    <row r="287" spans="1:15" s="26" customFormat="1" ht="19.5">
      <c r="A287" s="56"/>
      <c r="B287" s="81" t="s">
        <v>9</v>
      </c>
      <c r="C287" s="50"/>
      <c r="D287" s="33"/>
      <c r="E287" s="33"/>
      <c r="F287" s="33"/>
      <c r="G287" s="58"/>
      <c r="H287" s="34"/>
      <c r="I287" s="82"/>
      <c r="J287" s="50" t="s">
        <v>22</v>
      </c>
      <c r="K287" s="29"/>
      <c r="L287" s="29"/>
      <c r="M287" s="29"/>
      <c r="N287" s="29"/>
      <c r="O287" s="83"/>
    </row>
    <row r="288" spans="1:15" s="26" customFormat="1" ht="19.5">
      <c r="A288" s="56">
        <v>1</v>
      </c>
      <c r="B288" s="52">
        <v>570310101</v>
      </c>
      <c r="C288" s="53" t="s">
        <v>78</v>
      </c>
      <c r="D288" s="33">
        <v>8</v>
      </c>
      <c r="E288" s="33">
        <v>30</v>
      </c>
      <c r="F288" s="33">
        <f>SUM(D288:E288)</f>
        <v>38</v>
      </c>
      <c r="G288" s="96" t="s">
        <v>11</v>
      </c>
      <c r="H288" s="34"/>
      <c r="I288" s="97">
        <v>1</v>
      </c>
      <c r="J288" s="52">
        <v>575511011</v>
      </c>
      <c r="K288" s="12" t="s">
        <v>234</v>
      </c>
      <c r="L288" s="52">
        <v>1</v>
      </c>
      <c r="M288" s="52">
        <v>8</v>
      </c>
      <c r="N288" s="52">
        <f>SUM(L288:M288)</f>
        <v>9</v>
      </c>
      <c r="O288" s="57" t="s">
        <v>11</v>
      </c>
    </row>
    <row r="289" spans="1:16" s="26" customFormat="1" ht="19.5">
      <c r="A289" s="56">
        <v>2</v>
      </c>
      <c r="B289" s="52">
        <v>570310102</v>
      </c>
      <c r="C289" s="53" t="s">
        <v>78</v>
      </c>
      <c r="D289" s="33">
        <v>4</v>
      </c>
      <c r="E289" s="33">
        <v>33</v>
      </c>
      <c r="F289" s="33">
        <f t="shared" ref="F289:F326" si="33">SUM(D289:E289)</f>
        <v>37</v>
      </c>
      <c r="G289" s="96" t="s">
        <v>11</v>
      </c>
      <c r="H289" s="34"/>
      <c r="I289" s="97">
        <v>2</v>
      </c>
      <c r="J289" s="32">
        <v>575511012</v>
      </c>
      <c r="K289" s="26" t="s">
        <v>404</v>
      </c>
      <c r="L289" s="32">
        <v>6</v>
      </c>
      <c r="M289" s="32">
        <v>13</v>
      </c>
      <c r="N289" s="32">
        <f>SUM(L289:M289)</f>
        <v>19</v>
      </c>
      <c r="O289" s="98" t="s">
        <v>11</v>
      </c>
    </row>
    <row r="290" spans="1:16" s="26" customFormat="1" ht="19.5">
      <c r="A290" s="56">
        <v>3</v>
      </c>
      <c r="B290" s="52">
        <v>570310201</v>
      </c>
      <c r="C290" s="53" t="s">
        <v>84</v>
      </c>
      <c r="D290" s="33">
        <v>3</v>
      </c>
      <c r="E290" s="33">
        <v>22</v>
      </c>
      <c r="F290" s="33">
        <f t="shared" si="33"/>
        <v>25</v>
      </c>
      <c r="G290" s="96" t="s">
        <v>11</v>
      </c>
      <c r="H290" s="34"/>
      <c r="I290" s="99">
        <v>3</v>
      </c>
      <c r="J290" s="32">
        <v>575511014</v>
      </c>
      <c r="K290" s="26" t="s">
        <v>405</v>
      </c>
      <c r="L290" s="32">
        <v>5</v>
      </c>
      <c r="M290" s="32">
        <v>15</v>
      </c>
      <c r="N290" s="32">
        <f>SUM(L290,M290)</f>
        <v>20</v>
      </c>
      <c r="O290" s="32" t="s">
        <v>11</v>
      </c>
      <c r="P290" s="100"/>
    </row>
    <row r="291" spans="1:16" s="26" customFormat="1" ht="19.5">
      <c r="A291" s="56">
        <v>4</v>
      </c>
      <c r="B291" s="52">
        <v>570310202</v>
      </c>
      <c r="C291" s="53" t="s">
        <v>84</v>
      </c>
      <c r="D291" s="33">
        <v>4</v>
      </c>
      <c r="E291" s="33">
        <v>22</v>
      </c>
      <c r="F291" s="33">
        <f t="shared" si="33"/>
        <v>26</v>
      </c>
      <c r="G291" s="96" t="s">
        <v>11</v>
      </c>
      <c r="H291" s="34"/>
      <c r="I291" s="99">
        <v>4</v>
      </c>
      <c r="J291" s="52">
        <v>575511401</v>
      </c>
      <c r="K291" s="29" t="s">
        <v>235</v>
      </c>
      <c r="L291" s="52">
        <v>3</v>
      </c>
      <c r="M291" s="52">
        <v>5</v>
      </c>
      <c r="N291" s="52">
        <f>SUM(L291:M291)</f>
        <v>8</v>
      </c>
      <c r="O291" s="57" t="s">
        <v>11</v>
      </c>
    </row>
    <row r="292" spans="1:16" s="26" customFormat="1" ht="19.5">
      <c r="A292" s="56">
        <v>5</v>
      </c>
      <c r="B292" s="52">
        <v>570310301</v>
      </c>
      <c r="C292" s="53" t="s">
        <v>80</v>
      </c>
      <c r="D292" s="33">
        <v>11</v>
      </c>
      <c r="E292" s="33">
        <v>23</v>
      </c>
      <c r="F292" s="33">
        <f t="shared" si="33"/>
        <v>34</v>
      </c>
      <c r="G292" s="96" t="s">
        <v>11</v>
      </c>
      <c r="H292" s="34"/>
      <c r="I292" s="82" t="s">
        <v>243</v>
      </c>
      <c r="J292" s="32">
        <v>575511402</v>
      </c>
      <c r="K292" s="29" t="s">
        <v>406</v>
      </c>
      <c r="L292" s="28">
        <v>3</v>
      </c>
      <c r="M292" s="28">
        <v>2</v>
      </c>
      <c r="N292" s="28">
        <f>SUM(L292,M292)</f>
        <v>5</v>
      </c>
      <c r="O292" s="57" t="s">
        <v>11</v>
      </c>
    </row>
    <row r="293" spans="1:16" s="26" customFormat="1" ht="19.5">
      <c r="A293" s="56">
        <v>6</v>
      </c>
      <c r="B293" s="52">
        <v>570310302</v>
      </c>
      <c r="C293" s="53" t="s">
        <v>80</v>
      </c>
      <c r="D293" s="33">
        <v>8</v>
      </c>
      <c r="E293" s="33">
        <v>28</v>
      </c>
      <c r="F293" s="33">
        <f t="shared" si="33"/>
        <v>36</v>
      </c>
      <c r="G293" s="96" t="s">
        <v>11</v>
      </c>
      <c r="H293" s="34"/>
      <c r="I293" s="82"/>
      <c r="J293" s="29"/>
      <c r="K293" s="153" t="s">
        <v>153</v>
      </c>
      <c r="L293" s="27">
        <f>SUM(L288:L292)</f>
        <v>18</v>
      </c>
      <c r="M293" s="27">
        <f t="shared" ref="M293:N293" si="34">SUM(M288:M292)</f>
        <v>43</v>
      </c>
      <c r="N293" s="27">
        <f t="shared" si="34"/>
        <v>61</v>
      </c>
      <c r="O293" s="83"/>
    </row>
    <row r="294" spans="1:16" s="26" customFormat="1" ht="19.5">
      <c r="A294" s="56">
        <v>7</v>
      </c>
      <c r="B294" s="52">
        <v>570310401</v>
      </c>
      <c r="C294" s="53" t="s">
        <v>83</v>
      </c>
      <c r="D294" s="33">
        <v>5</v>
      </c>
      <c r="E294" s="33">
        <v>25</v>
      </c>
      <c r="F294" s="33">
        <f t="shared" si="33"/>
        <v>30</v>
      </c>
      <c r="G294" s="96" t="s">
        <v>11</v>
      </c>
      <c r="H294" s="34"/>
      <c r="I294" s="101"/>
      <c r="J294" s="13"/>
      <c r="K294" s="13" t="s">
        <v>389</v>
      </c>
      <c r="L294" s="51">
        <f>SUM(L293)</f>
        <v>18</v>
      </c>
      <c r="M294" s="51">
        <f t="shared" ref="M294:N294" si="35">SUM(M293)</f>
        <v>43</v>
      </c>
      <c r="N294" s="51">
        <f t="shared" si="35"/>
        <v>61</v>
      </c>
      <c r="O294" s="102"/>
    </row>
    <row r="295" spans="1:16" s="26" customFormat="1" ht="19.5">
      <c r="A295" s="56">
        <v>8</v>
      </c>
      <c r="B295" s="52">
        <v>570310402</v>
      </c>
      <c r="C295" s="53" t="s">
        <v>83</v>
      </c>
      <c r="D295" s="33">
        <v>11</v>
      </c>
      <c r="E295" s="33">
        <v>15</v>
      </c>
      <c r="F295" s="33">
        <f t="shared" si="33"/>
        <v>26</v>
      </c>
      <c r="G295" s="96" t="s">
        <v>11</v>
      </c>
      <c r="H295" s="34"/>
      <c r="I295" s="34"/>
      <c r="J295" s="52"/>
    </row>
    <row r="296" spans="1:16" s="26" customFormat="1" ht="19.5">
      <c r="A296" s="56">
        <v>9</v>
      </c>
      <c r="B296" s="52">
        <v>570310501</v>
      </c>
      <c r="C296" s="53" t="s">
        <v>82</v>
      </c>
      <c r="D296" s="33">
        <v>6</v>
      </c>
      <c r="E296" s="33">
        <v>21</v>
      </c>
      <c r="F296" s="33">
        <f t="shared" si="33"/>
        <v>27</v>
      </c>
      <c r="G296" s="96" t="s">
        <v>11</v>
      </c>
      <c r="H296" s="34"/>
      <c r="I296" s="34"/>
      <c r="J296" s="52"/>
    </row>
    <row r="297" spans="1:16" s="26" customFormat="1" ht="19.5">
      <c r="A297" s="56">
        <v>10</v>
      </c>
      <c r="B297" s="52">
        <v>570310502</v>
      </c>
      <c r="C297" s="53" t="s">
        <v>82</v>
      </c>
      <c r="D297" s="33">
        <v>5</v>
      </c>
      <c r="E297" s="33">
        <v>23</v>
      </c>
      <c r="F297" s="33">
        <f t="shared" si="33"/>
        <v>28</v>
      </c>
      <c r="G297" s="96" t="s">
        <v>11</v>
      </c>
      <c r="H297" s="34"/>
      <c r="I297" s="34"/>
      <c r="J297" s="52"/>
    </row>
    <row r="298" spans="1:16" s="26" customFormat="1" ht="19.5">
      <c r="A298" s="56">
        <v>11</v>
      </c>
      <c r="B298" s="52">
        <v>570310801</v>
      </c>
      <c r="C298" s="53" t="s">
        <v>214</v>
      </c>
      <c r="D298" s="33">
        <v>14</v>
      </c>
      <c r="E298" s="33">
        <v>7</v>
      </c>
      <c r="F298" s="33">
        <f t="shared" si="33"/>
        <v>21</v>
      </c>
      <c r="G298" s="96" t="s">
        <v>11</v>
      </c>
      <c r="H298" s="34"/>
      <c r="I298" s="34"/>
      <c r="J298" s="52"/>
    </row>
    <row r="299" spans="1:16" s="26" customFormat="1" ht="19.5">
      <c r="A299" s="56">
        <v>12</v>
      </c>
      <c r="B299" s="52">
        <v>570310802</v>
      </c>
      <c r="C299" s="29" t="s">
        <v>214</v>
      </c>
      <c r="D299" s="33">
        <v>14</v>
      </c>
      <c r="E299" s="33">
        <v>8</v>
      </c>
      <c r="F299" s="33">
        <f t="shared" si="33"/>
        <v>22</v>
      </c>
      <c r="G299" s="96" t="s">
        <v>11</v>
      </c>
      <c r="H299" s="34"/>
      <c r="I299" s="34"/>
      <c r="J299" s="52"/>
    </row>
    <row r="300" spans="1:16" s="26" customFormat="1" ht="19.5">
      <c r="A300" s="56">
        <v>13</v>
      </c>
      <c r="B300" s="52">
        <v>570310901</v>
      </c>
      <c r="C300" s="53" t="s">
        <v>215</v>
      </c>
      <c r="D300" s="33">
        <v>8</v>
      </c>
      <c r="E300" s="33">
        <v>5</v>
      </c>
      <c r="F300" s="33">
        <f t="shared" si="33"/>
        <v>13</v>
      </c>
      <c r="G300" s="96" t="s">
        <v>11</v>
      </c>
      <c r="H300" s="34"/>
      <c r="I300" s="34"/>
      <c r="J300" s="52"/>
    </row>
    <row r="301" spans="1:16" s="26" customFormat="1" ht="19.5">
      <c r="A301" s="56">
        <v>14</v>
      </c>
      <c r="B301" s="52">
        <v>570311101</v>
      </c>
      <c r="C301" s="53" t="s">
        <v>67</v>
      </c>
      <c r="D301" s="33">
        <v>11</v>
      </c>
      <c r="E301" s="33">
        <v>13</v>
      </c>
      <c r="F301" s="33">
        <f t="shared" si="33"/>
        <v>24</v>
      </c>
      <c r="G301" s="96" t="s">
        <v>11</v>
      </c>
      <c r="H301" s="34"/>
      <c r="I301" s="34"/>
      <c r="J301" s="52"/>
    </row>
    <row r="302" spans="1:16" s="26" customFormat="1" ht="19.5">
      <c r="A302" s="56">
        <v>15</v>
      </c>
      <c r="B302" s="52">
        <v>570312801</v>
      </c>
      <c r="C302" s="53" t="s">
        <v>220</v>
      </c>
      <c r="D302" s="33">
        <v>2</v>
      </c>
      <c r="E302" s="33">
        <v>27</v>
      </c>
      <c r="F302" s="33">
        <f t="shared" si="33"/>
        <v>29</v>
      </c>
      <c r="G302" s="96" t="s">
        <v>11</v>
      </c>
      <c r="H302" s="34"/>
      <c r="I302" s="34"/>
      <c r="J302" s="52"/>
    </row>
    <row r="303" spans="1:16" s="26" customFormat="1" ht="19.5">
      <c r="A303" s="56">
        <v>16</v>
      </c>
      <c r="B303" s="52">
        <v>570312801</v>
      </c>
      <c r="C303" s="53" t="s">
        <v>220</v>
      </c>
      <c r="D303" s="33">
        <v>3</v>
      </c>
      <c r="E303" s="33">
        <v>26</v>
      </c>
      <c r="F303" s="33">
        <f t="shared" si="33"/>
        <v>29</v>
      </c>
      <c r="G303" s="96" t="s">
        <v>11</v>
      </c>
      <c r="H303" s="34"/>
      <c r="I303" s="34"/>
      <c r="J303" s="52"/>
    </row>
    <row r="304" spans="1:16" s="26" customFormat="1" ht="19.5">
      <c r="A304" s="56">
        <v>17</v>
      </c>
      <c r="B304" s="52">
        <v>570313901</v>
      </c>
      <c r="C304" s="53" t="s">
        <v>81</v>
      </c>
      <c r="D304" s="33">
        <v>17</v>
      </c>
      <c r="E304" s="33">
        <v>8</v>
      </c>
      <c r="F304" s="33">
        <f t="shared" si="33"/>
        <v>25</v>
      </c>
      <c r="G304" s="96" t="s">
        <v>11</v>
      </c>
      <c r="H304" s="34"/>
      <c r="I304" s="34"/>
      <c r="J304" s="52"/>
    </row>
    <row r="305" spans="1:15" s="26" customFormat="1" ht="19.5">
      <c r="A305" s="56">
        <v>18</v>
      </c>
      <c r="B305" s="52">
        <v>570313902</v>
      </c>
      <c r="C305" s="53" t="s">
        <v>81</v>
      </c>
      <c r="D305" s="33">
        <v>12</v>
      </c>
      <c r="E305" s="33">
        <v>14</v>
      </c>
      <c r="F305" s="33">
        <f t="shared" si="33"/>
        <v>26</v>
      </c>
      <c r="G305" s="96" t="s">
        <v>11</v>
      </c>
      <c r="H305" s="34"/>
      <c r="I305" s="34"/>
      <c r="J305" s="52"/>
    </row>
    <row r="306" spans="1:15" s="26" customFormat="1" ht="19.5">
      <c r="A306" s="62">
        <v>19</v>
      </c>
      <c r="B306" s="13">
        <v>570314001</v>
      </c>
      <c r="C306" s="103" t="s">
        <v>79</v>
      </c>
      <c r="D306" s="74"/>
      <c r="E306" s="74">
        <v>27</v>
      </c>
      <c r="F306" s="74">
        <f t="shared" si="33"/>
        <v>27</v>
      </c>
      <c r="G306" s="104" t="s">
        <v>11</v>
      </c>
      <c r="H306" s="34"/>
      <c r="I306" s="34"/>
      <c r="J306" s="52"/>
    </row>
    <row r="307" spans="1:15" s="26" customFormat="1" ht="19.5">
      <c r="A307" s="66"/>
      <c r="B307" s="66"/>
      <c r="C307" s="105"/>
      <c r="D307" s="33"/>
      <c r="E307" s="33"/>
      <c r="F307" s="33"/>
      <c r="G307" s="106" t="s">
        <v>24</v>
      </c>
      <c r="H307" s="34"/>
      <c r="I307" s="34"/>
      <c r="J307" s="52"/>
    </row>
    <row r="308" spans="1:15" s="26" customFormat="1" ht="19.5">
      <c r="A308" s="52"/>
      <c r="B308" s="52"/>
      <c r="C308" s="53"/>
      <c r="D308" s="33"/>
      <c r="E308" s="33"/>
      <c r="F308" s="33"/>
      <c r="G308" s="41"/>
      <c r="H308" s="34"/>
      <c r="I308" s="34"/>
      <c r="J308" s="52"/>
    </row>
    <row r="309" spans="1:15">
      <c r="A309" s="12"/>
      <c r="B309" s="52"/>
      <c r="C309" s="12"/>
      <c r="K309" s="202" t="s">
        <v>384</v>
      </c>
      <c r="L309" s="202"/>
      <c r="M309" s="202"/>
      <c r="N309" s="202"/>
    </row>
    <row r="311" spans="1:15">
      <c r="A311" s="203" t="s">
        <v>387</v>
      </c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</row>
    <row r="312" spans="1:15">
      <c r="A312" s="200" t="s">
        <v>0</v>
      </c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</row>
    <row r="313" spans="1:15">
      <c r="A313" s="213" t="s">
        <v>1</v>
      </c>
      <c r="B313" s="213"/>
      <c r="C313" s="213"/>
      <c r="D313" s="213"/>
      <c r="E313" s="213"/>
      <c r="F313" s="213"/>
      <c r="G313" s="213"/>
      <c r="H313" s="50"/>
      <c r="I313" s="50"/>
      <c r="J313" s="50"/>
      <c r="K313" s="50"/>
      <c r="L313" s="50"/>
      <c r="M313" s="50"/>
      <c r="N313" s="50"/>
      <c r="O313" s="50"/>
    </row>
    <row r="314" spans="1:15">
      <c r="A314" s="75" t="s">
        <v>3</v>
      </c>
      <c r="B314" s="75" t="s">
        <v>4</v>
      </c>
      <c r="C314" s="75" t="s">
        <v>126</v>
      </c>
      <c r="D314" s="75" t="s">
        <v>6</v>
      </c>
      <c r="E314" s="75" t="s">
        <v>7</v>
      </c>
      <c r="F314" s="75" t="s">
        <v>8</v>
      </c>
      <c r="G314" s="75" t="s">
        <v>5</v>
      </c>
      <c r="H314" s="50"/>
      <c r="I314" s="50"/>
      <c r="J314" s="50"/>
      <c r="K314" s="50"/>
      <c r="L314" s="50"/>
      <c r="M314" s="50"/>
      <c r="N314" s="50"/>
      <c r="O314" s="50"/>
    </row>
    <row r="315" spans="1:15">
      <c r="A315" s="56"/>
      <c r="B315" s="81" t="s">
        <v>9</v>
      </c>
      <c r="C315" s="50"/>
      <c r="D315" s="33"/>
      <c r="E315" s="33"/>
      <c r="F315" s="33"/>
      <c r="G315" s="58"/>
      <c r="H315" s="50"/>
      <c r="I315" s="50"/>
      <c r="J315" s="50"/>
      <c r="K315" s="50"/>
      <c r="L315" s="50"/>
      <c r="M315" s="50"/>
      <c r="N315" s="50"/>
      <c r="O315" s="50"/>
    </row>
    <row r="316" spans="1:15" s="26" customFormat="1" ht="19.5">
      <c r="A316" s="56">
        <v>20</v>
      </c>
      <c r="B316" s="52">
        <v>570314002</v>
      </c>
      <c r="C316" s="53" t="s">
        <v>79</v>
      </c>
      <c r="D316" s="33"/>
      <c r="E316" s="33">
        <v>29</v>
      </c>
      <c r="F316" s="33">
        <f t="shared" si="33"/>
        <v>29</v>
      </c>
      <c r="G316" s="96" t="s">
        <v>11</v>
      </c>
      <c r="H316" s="34"/>
      <c r="I316" s="34"/>
      <c r="J316" s="52"/>
    </row>
    <row r="317" spans="1:15" s="26" customFormat="1" ht="19.5">
      <c r="A317" s="56">
        <v>21</v>
      </c>
      <c r="B317" s="52">
        <v>570315201</v>
      </c>
      <c r="C317" s="53" t="s">
        <v>100</v>
      </c>
      <c r="D317" s="33">
        <v>4</v>
      </c>
      <c r="E317" s="33">
        <v>17</v>
      </c>
      <c r="F317" s="33">
        <f t="shared" si="33"/>
        <v>21</v>
      </c>
      <c r="G317" s="96" t="s">
        <v>11</v>
      </c>
      <c r="H317" s="34"/>
      <c r="I317" s="34"/>
      <c r="J317" s="52"/>
    </row>
    <row r="318" spans="1:15" s="26" customFormat="1" ht="19.5">
      <c r="A318" s="56">
        <v>22</v>
      </c>
      <c r="B318" s="52">
        <v>570315202</v>
      </c>
      <c r="C318" s="53" t="s">
        <v>100</v>
      </c>
      <c r="D318" s="33"/>
      <c r="E318" s="33">
        <v>17</v>
      </c>
      <c r="F318" s="33">
        <f t="shared" si="33"/>
        <v>17</v>
      </c>
      <c r="G318" s="96" t="s">
        <v>11</v>
      </c>
      <c r="H318" s="34"/>
      <c r="I318" s="34"/>
      <c r="J318" s="52"/>
    </row>
    <row r="319" spans="1:15" s="26" customFormat="1" ht="19.5">
      <c r="A319" s="56">
        <v>23</v>
      </c>
      <c r="B319" s="52">
        <v>570315301</v>
      </c>
      <c r="C319" s="53" t="s">
        <v>223</v>
      </c>
      <c r="D319" s="33">
        <v>3</v>
      </c>
      <c r="E319" s="33">
        <v>25</v>
      </c>
      <c r="F319" s="33">
        <f t="shared" si="33"/>
        <v>28</v>
      </c>
      <c r="G319" s="96" t="s">
        <v>11</v>
      </c>
      <c r="H319" s="34"/>
      <c r="I319" s="34"/>
      <c r="J319" s="52"/>
    </row>
    <row r="320" spans="1:15" s="26" customFormat="1" ht="19.5">
      <c r="A320" s="56">
        <v>24</v>
      </c>
      <c r="B320" s="52">
        <v>570315302</v>
      </c>
      <c r="C320" s="53" t="s">
        <v>101</v>
      </c>
      <c r="D320" s="33">
        <v>4</v>
      </c>
      <c r="E320" s="33">
        <v>24</v>
      </c>
      <c r="F320" s="33">
        <f t="shared" si="33"/>
        <v>28</v>
      </c>
      <c r="G320" s="96" t="s">
        <v>11</v>
      </c>
      <c r="H320" s="34"/>
      <c r="I320" s="34"/>
      <c r="J320" s="52"/>
    </row>
    <row r="321" spans="1:14" s="26" customFormat="1" ht="19.5">
      <c r="A321" s="56">
        <v>25</v>
      </c>
      <c r="B321" s="52">
        <v>570315401</v>
      </c>
      <c r="C321" s="53" t="s">
        <v>216</v>
      </c>
      <c r="D321" s="33">
        <v>14</v>
      </c>
      <c r="E321" s="33">
        <v>11</v>
      </c>
      <c r="F321" s="33">
        <f t="shared" si="33"/>
        <v>25</v>
      </c>
      <c r="G321" s="96" t="s">
        <v>11</v>
      </c>
      <c r="H321" s="34"/>
      <c r="I321" s="34"/>
      <c r="J321" s="52"/>
    </row>
    <row r="322" spans="1:14" s="26" customFormat="1" ht="19.5">
      <c r="A322" s="56">
        <v>26</v>
      </c>
      <c r="B322" s="52">
        <v>570316201</v>
      </c>
      <c r="C322" s="53" t="s">
        <v>103</v>
      </c>
      <c r="D322" s="33">
        <v>13</v>
      </c>
      <c r="E322" s="33">
        <v>16</v>
      </c>
      <c r="F322" s="33">
        <f t="shared" si="33"/>
        <v>29</v>
      </c>
      <c r="G322" s="96" t="s">
        <v>11</v>
      </c>
      <c r="H322" s="34"/>
      <c r="I322" s="34"/>
      <c r="J322" s="52"/>
    </row>
    <row r="323" spans="1:14" s="26" customFormat="1" ht="19.5">
      <c r="A323" s="56">
        <v>27</v>
      </c>
      <c r="B323" s="52">
        <v>570318001</v>
      </c>
      <c r="C323" s="53" t="s">
        <v>217</v>
      </c>
      <c r="D323" s="33">
        <v>1</v>
      </c>
      <c r="E323" s="33">
        <v>19</v>
      </c>
      <c r="F323" s="33">
        <f t="shared" si="33"/>
        <v>20</v>
      </c>
      <c r="G323" s="96" t="s">
        <v>11</v>
      </c>
      <c r="H323" s="34"/>
      <c r="I323" s="34"/>
      <c r="J323" s="52"/>
    </row>
    <row r="324" spans="1:14" s="26" customFormat="1" ht="19.5">
      <c r="A324" s="56">
        <v>28</v>
      </c>
      <c r="B324" s="52">
        <v>570318002</v>
      </c>
      <c r="C324" s="53" t="s">
        <v>217</v>
      </c>
      <c r="D324" s="33">
        <v>3</v>
      </c>
      <c r="E324" s="33">
        <v>19</v>
      </c>
      <c r="F324" s="33">
        <f t="shared" si="33"/>
        <v>22</v>
      </c>
      <c r="G324" s="96" t="s">
        <v>11</v>
      </c>
      <c r="H324" s="34"/>
      <c r="I324" s="34"/>
      <c r="J324" s="52"/>
    </row>
    <row r="325" spans="1:14" s="26" customFormat="1" ht="19.5">
      <c r="A325" s="56">
        <v>29</v>
      </c>
      <c r="B325" s="52">
        <v>570318101</v>
      </c>
      <c r="C325" s="53" t="s">
        <v>218</v>
      </c>
      <c r="D325" s="33">
        <v>3</v>
      </c>
      <c r="E325" s="33">
        <v>16</v>
      </c>
      <c r="F325" s="33">
        <f t="shared" si="33"/>
        <v>19</v>
      </c>
      <c r="G325" s="96" t="s">
        <v>11</v>
      </c>
      <c r="H325" s="34"/>
      <c r="I325" s="34"/>
      <c r="J325" s="52"/>
    </row>
    <row r="326" spans="1:14" s="26" customFormat="1" ht="19.5">
      <c r="A326" s="56">
        <v>30</v>
      </c>
      <c r="B326" s="52">
        <v>570318201</v>
      </c>
      <c r="C326" s="109" t="s">
        <v>219</v>
      </c>
      <c r="D326" s="33">
        <v>9</v>
      </c>
      <c r="E326" s="33">
        <v>17</v>
      </c>
      <c r="F326" s="33">
        <f t="shared" si="33"/>
        <v>26</v>
      </c>
      <c r="G326" s="96" t="s">
        <v>11</v>
      </c>
      <c r="H326" s="34"/>
      <c r="I326" s="34"/>
      <c r="J326" s="52"/>
    </row>
    <row r="327" spans="1:14" s="26" customFormat="1" ht="19.5">
      <c r="A327" s="56"/>
      <c r="B327" s="52"/>
      <c r="C327" s="112" t="s">
        <v>156</v>
      </c>
      <c r="D327" s="48">
        <f>SUM(D288:D326)</f>
        <v>200</v>
      </c>
      <c r="E327" s="48">
        <f t="shared" ref="E327:F327" si="36">SUM(E288:E326)</f>
        <v>587</v>
      </c>
      <c r="F327" s="48">
        <f t="shared" si="36"/>
        <v>787</v>
      </c>
      <c r="G327" s="58"/>
      <c r="H327" s="34"/>
      <c r="I327" s="34"/>
      <c r="J327" s="52"/>
    </row>
    <row r="328" spans="1:14">
      <c r="A328" s="85"/>
      <c r="B328" s="13"/>
      <c r="C328" s="13" t="s">
        <v>389</v>
      </c>
      <c r="D328" s="74">
        <f>SUM(D327)</f>
        <v>200</v>
      </c>
      <c r="E328" s="74">
        <f t="shared" ref="E328:F328" si="37">SUM(E327)</f>
        <v>587</v>
      </c>
      <c r="F328" s="74">
        <f t="shared" si="37"/>
        <v>787</v>
      </c>
      <c r="G328" s="69"/>
      <c r="H328" s="12"/>
      <c r="I328" s="52"/>
      <c r="J328" s="52"/>
    </row>
    <row r="329" spans="1:14">
      <c r="A329" s="12"/>
      <c r="B329" s="52"/>
      <c r="C329" s="52"/>
      <c r="D329" s="33"/>
      <c r="E329" s="33"/>
      <c r="F329" s="33"/>
    </row>
    <row r="330" spans="1:14">
      <c r="A330" s="12"/>
      <c r="B330" s="52"/>
      <c r="C330" s="52"/>
      <c r="D330" s="33"/>
      <c r="E330" s="33"/>
      <c r="F330" s="33"/>
    </row>
    <row r="331" spans="1:14">
      <c r="A331" s="12"/>
      <c r="B331" s="52"/>
      <c r="C331" s="52"/>
      <c r="D331" s="33"/>
      <c r="E331" s="33"/>
      <c r="F331" s="33"/>
    </row>
    <row r="332" spans="1:14">
      <c r="A332" s="12"/>
      <c r="B332" s="52"/>
      <c r="C332" s="52"/>
      <c r="D332" s="33"/>
      <c r="E332" s="33"/>
      <c r="F332" s="33"/>
    </row>
    <row r="333" spans="1:14">
      <c r="A333" s="12"/>
      <c r="B333" s="52"/>
      <c r="C333" s="52"/>
      <c r="D333" s="33"/>
      <c r="E333" s="33"/>
      <c r="F333" s="33"/>
    </row>
    <row r="334" spans="1:14">
      <c r="A334" s="12"/>
      <c r="B334" s="52"/>
      <c r="C334" s="52"/>
      <c r="D334" s="33"/>
      <c r="E334" s="33"/>
      <c r="F334" s="33"/>
    </row>
    <row r="335" spans="1:14">
      <c r="A335" s="12"/>
      <c r="B335" s="52"/>
      <c r="C335" s="52"/>
      <c r="D335" s="33"/>
      <c r="E335" s="33"/>
      <c r="F335" s="33"/>
    </row>
    <row r="336" spans="1:14">
      <c r="A336" s="12"/>
      <c r="B336" s="52"/>
      <c r="C336" s="52"/>
      <c r="D336" s="33"/>
      <c r="E336" s="33"/>
      <c r="F336" s="33"/>
      <c r="K336" s="202" t="s">
        <v>384</v>
      </c>
      <c r="L336" s="202"/>
      <c r="M336" s="202"/>
      <c r="N336" s="202"/>
    </row>
    <row r="337" spans="1:15">
      <c r="A337" s="12"/>
      <c r="B337" s="52"/>
      <c r="C337" s="52"/>
      <c r="D337" s="33"/>
      <c r="E337" s="33"/>
      <c r="F337" s="33"/>
      <c r="L337" s="11"/>
      <c r="M337" s="11"/>
      <c r="N337" s="11"/>
    </row>
    <row r="338" spans="1:15">
      <c r="A338" s="203" t="s">
        <v>387</v>
      </c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</row>
    <row r="339" spans="1:15">
      <c r="A339" s="200" t="s">
        <v>117</v>
      </c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</row>
    <row r="340" spans="1:15">
      <c r="A340" s="209" t="s">
        <v>1</v>
      </c>
      <c r="B340" s="210"/>
      <c r="C340" s="210"/>
      <c r="D340" s="210"/>
      <c r="E340" s="210"/>
      <c r="F340" s="210"/>
      <c r="G340" s="211"/>
      <c r="H340" s="50"/>
      <c r="I340" s="209" t="s">
        <v>2</v>
      </c>
      <c r="J340" s="210"/>
      <c r="K340" s="210"/>
      <c r="L340" s="210"/>
      <c r="M340" s="210"/>
      <c r="N340" s="210"/>
      <c r="O340" s="211"/>
    </row>
    <row r="341" spans="1:15">
      <c r="A341" s="75" t="s">
        <v>3</v>
      </c>
      <c r="B341" s="75" t="s">
        <v>4</v>
      </c>
      <c r="C341" s="75" t="s">
        <v>126</v>
      </c>
      <c r="D341" s="75" t="s">
        <v>6</v>
      </c>
      <c r="E341" s="75" t="s">
        <v>7</v>
      </c>
      <c r="F341" s="75" t="s">
        <v>8</v>
      </c>
      <c r="G341" s="75" t="s">
        <v>5</v>
      </c>
      <c r="I341" s="75" t="s">
        <v>3</v>
      </c>
      <c r="J341" s="75" t="s">
        <v>4</v>
      </c>
      <c r="K341" s="75" t="s">
        <v>126</v>
      </c>
      <c r="L341" s="75" t="s">
        <v>6</v>
      </c>
      <c r="M341" s="75" t="s">
        <v>7</v>
      </c>
      <c r="N341" s="75" t="s">
        <v>8</v>
      </c>
      <c r="O341" s="75" t="s">
        <v>5</v>
      </c>
    </row>
    <row r="342" spans="1:15" s="26" customFormat="1" ht="19.5">
      <c r="A342" s="56"/>
      <c r="B342" s="81" t="s">
        <v>9</v>
      </c>
      <c r="C342" s="50"/>
      <c r="D342" s="33"/>
      <c r="E342" s="33"/>
      <c r="F342" s="33"/>
      <c r="G342" s="58"/>
      <c r="H342" s="34"/>
      <c r="I342" s="82"/>
      <c r="J342" s="50" t="s">
        <v>2</v>
      </c>
      <c r="K342" s="29"/>
      <c r="L342" s="29"/>
      <c r="M342" s="29"/>
      <c r="N342" s="29"/>
      <c r="O342" s="83"/>
    </row>
    <row r="343" spans="1:15" s="26" customFormat="1" ht="19.5">
      <c r="A343" s="56">
        <v>1</v>
      </c>
      <c r="B343" s="52">
        <v>570420401</v>
      </c>
      <c r="C343" s="53" t="s">
        <v>83</v>
      </c>
      <c r="D343" s="33">
        <v>8</v>
      </c>
      <c r="E343" s="33">
        <v>9</v>
      </c>
      <c r="F343" s="33">
        <f>SUM(D343:E343)</f>
        <v>17</v>
      </c>
      <c r="G343" s="58" t="s">
        <v>25</v>
      </c>
      <c r="H343" s="34"/>
      <c r="I343" s="97">
        <v>1</v>
      </c>
      <c r="J343" s="52">
        <v>571427901</v>
      </c>
      <c r="K343" s="12" t="s">
        <v>374</v>
      </c>
      <c r="L343" s="52">
        <v>5</v>
      </c>
      <c r="M343" s="52">
        <v>17</v>
      </c>
      <c r="N343" s="52">
        <f>SUM(L343:M343)</f>
        <v>22</v>
      </c>
      <c r="O343" s="57" t="s">
        <v>26</v>
      </c>
    </row>
    <row r="344" spans="1:15" s="26" customFormat="1" ht="19.5">
      <c r="A344" s="56">
        <v>2</v>
      </c>
      <c r="B344" s="52">
        <v>570420601</v>
      </c>
      <c r="C344" s="53" t="s">
        <v>97</v>
      </c>
      <c r="D344" s="33">
        <v>2</v>
      </c>
      <c r="E344" s="33">
        <v>14</v>
      </c>
      <c r="F344" s="33">
        <f t="shared" ref="F344:F350" si="38">SUM(D344:E344)</f>
        <v>16</v>
      </c>
      <c r="G344" s="58" t="s">
        <v>25</v>
      </c>
      <c r="H344" s="34"/>
      <c r="I344" s="97">
        <v>2</v>
      </c>
      <c r="J344" s="52">
        <v>571427902</v>
      </c>
      <c r="K344" s="12" t="s">
        <v>374</v>
      </c>
      <c r="L344" s="13">
        <v>2</v>
      </c>
      <c r="M344" s="13">
        <v>13</v>
      </c>
      <c r="N344" s="13">
        <f>SUM(L344:M344)</f>
        <v>15</v>
      </c>
      <c r="O344" s="57" t="s">
        <v>26</v>
      </c>
    </row>
    <row r="345" spans="1:15" s="26" customFormat="1" ht="19.5">
      <c r="A345" s="56">
        <v>3</v>
      </c>
      <c r="B345" s="52">
        <v>570423801</v>
      </c>
      <c r="C345" s="53" t="s">
        <v>102</v>
      </c>
      <c r="D345" s="33">
        <v>16</v>
      </c>
      <c r="E345" s="33">
        <v>5</v>
      </c>
      <c r="F345" s="33">
        <f t="shared" si="38"/>
        <v>21</v>
      </c>
      <c r="G345" s="58" t="s">
        <v>25</v>
      </c>
      <c r="H345" s="34"/>
      <c r="I345" s="100"/>
      <c r="J345" s="29"/>
      <c r="K345" s="153" t="s">
        <v>21</v>
      </c>
      <c r="L345" s="30">
        <f>SUM(L343:L344)</f>
        <v>7</v>
      </c>
      <c r="M345" s="30">
        <f>SUM(M343:M344)</f>
        <v>30</v>
      </c>
      <c r="N345" s="30">
        <f>SUM(N343:N344)</f>
        <v>37</v>
      </c>
      <c r="O345" s="83"/>
    </row>
    <row r="346" spans="1:15" s="26" customFormat="1" ht="19.5">
      <c r="A346" s="56">
        <v>4</v>
      </c>
      <c r="B346" s="52">
        <v>570423802</v>
      </c>
      <c r="C346" s="53" t="s">
        <v>102</v>
      </c>
      <c r="D346" s="33">
        <v>14</v>
      </c>
      <c r="E346" s="33">
        <v>5</v>
      </c>
      <c r="F346" s="33">
        <f t="shared" si="38"/>
        <v>19</v>
      </c>
      <c r="G346" s="58" t="s">
        <v>25</v>
      </c>
      <c r="H346" s="34"/>
      <c r="I346" s="100"/>
      <c r="J346" s="76" t="s">
        <v>22</v>
      </c>
      <c r="K346" s="29"/>
      <c r="L346" s="29"/>
      <c r="M346" s="29"/>
      <c r="N346" s="29"/>
      <c r="O346" s="83"/>
    </row>
    <row r="347" spans="1:15" s="26" customFormat="1" ht="19.5">
      <c r="A347" s="56">
        <v>5</v>
      </c>
      <c r="B347" s="52">
        <v>570425301</v>
      </c>
      <c r="C347" s="53" t="s">
        <v>101</v>
      </c>
      <c r="D347" s="33"/>
      <c r="E347" s="33">
        <v>13</v>
      </c>
      <c r="F347" s="33">
        <f t="shared" si="38"/>
        <v>13</v>
      </c>
      <c r="G347" s="58" t="s">
        <v>25</v>
      </c>
      <c r="H347" s="34"/>
      <c r="I347" s="56">
        <v>3</v>
      </c>
      <c r="J347" s="52">
        <v>575526601</v>
      </c>
      <c r="K347" s="12" t="s">
        <v>407</v>
      </c>
      <c r="L347" s="13">
        <v>7</v>
      </c>
      <c r="M347" s="13">
        <v>2</v>
      </c>
      <c r="N347" s="13">
        <f>SUM(L347:M347)</f>
        <v>9</v>
      </c>
      <c r="O347" s="57" t="s">
        <v>25</v>
      </c>
    </row>
    <row r="348" spans="1:15" s="26" customFormat="1" ht="19.5">
      <c r="A348" s="56">
        <v>6</v>
      </c>
      <c r="B348" s="52">
        <v>570429401</v>
      </c>
      <c r="C348" s="53" t="s">
        <v>99</v>
      </c>
      <c r="D348" s="33">
        <v>11</v>
      </c>
      <c r="E348" s="33">
        <v>12</v>
      </c>
      <c r="F348" s="33">
        <f t="shared" si="38"/>
        <v>23</v>
      </c>
      <c r="G348" s="58" t="s">
        <v>25</v>
      </c>
      <c r="H348" s="34"/>
      <c r="I348" s="84"/>
      <c r="J348" s="12"/>
      <c r="K348" s="112" t="s">
        <v>153</v>
      </c>
      <c r="L348" s="13">
        <f>SUM(L347)</f>
        <v>7</v>
      </c>
      <c r="M348" s="13">
        <f t="shared" ref="M348:N348" si="39">SUM(M347)</f>
        <v>2</v>
      </c>
      <c r="N348" s="13">
        <f t="shared" si="39"/>
        <v>9</v>
      </c>
      <c r="O348" s="57"/>
    </row>
    <row r="349" spans="1:15" s="26" customFormat="1" ht="19.5">
      <c r="A349" s="56">
        <v>7</v>
      </c>
      <c r="B349" s="52">
        <v>570429501</v>
      </c>
      <c r="C349" s="53" t="s">
        <v>98</v>
      </c>
      <c r="D349" s="33">
        <v>34</v>
      </c>
      <c r="E349" s="33">
        <v>9</v>
      </c>
      <c r="F349" s="33">
        <f t="shared" si="38"/>
        <v>43</v>
      </c>
      <c r="G349" s="58" t="s">
        <v>25</v>
      </c>
      <c r="H349" s="34"/>
      <c r="I349" s="56">
        <v>4</v>
      </c>
      <c r="J349" s="52">
        <v>575726601</v>
      </c>
      <c r="K349" s="12" t="s">
        <v>407</v>
      </c>
      <c r="L349" s="13">
        <v>6</v>
      </c>
      <c r="M349" s="13">
        <v>1</v>
      </c>
      <c r="N349" s="13">
        <f>SUM(L349:M349)</f>
        <v>7</v>
      </c>
      <c r="O349" s="57" t="s">
        <v>25</v>
      </c>
    </row>
    <row r="350" spans="1:15" s="26" customFormat="1" ht="19.5">
      <c r="A350" s="56">
        <v>8</v>
      </c>
      <c r="B350" s="52">
        <v>570429701</v>
      </c>
      <c r="C350" s="53" t="s">
        <v>29</v>
      </c>
      <c r="D350" s="33">
        <v>12</v>
      </c>
      <c r="E350" s="33">
        <v>4</v>
      </c>
      <c r="F350" s="33">
        <f t="shared" si="38"/>
        <v>16</v>
      </c>
      <c r="G350" s="58" t="s">
        <v>25</v>
      </c>
      <c r="H350" s="34"/>
      <c r="I350" s="82"/>
      <c r="J350" s="52"/>
      <c r="K350" s="112" t="s">
        <v>178</v>
      </c>
      <c r="L350" s="13">
        <f>SUM(L349)</f>
        <v>6</v>
      </c>
      <c r="M350" s="13">
        <f t="shared" ref="M350:N350" si="40">SUM(M349)</f>
        <v>1</v>
      </c>
      <c r="N350" s="13">
        <f t="shared" si="40"/>
        <v>7</v>
      </c>
      <c r="O350" s="57"/>
    </row>
    <row r="351" spans="1:15" s="26" customFormat="1" ht="19.5">
      <c r="A351" s="56">
        <v>9</v>
      </c>
      <c r="B351" s="52">
        <v>570427901</v>
      </c>
      <c r="C351" s="53" t="s">
        <v>69</v>
      </c>
      <c r="D351" s="33">
        <v>5</v>
      </c>
      <c r="E351" s="33">
        <v>35</v>
      </c>
      <c r="F351" s="33">
        <f>SUM(D351:E351)</f>
        <v>40</v>
      </c>
      <c r="G351" s="58" t="s">
        <v>26</v>
      </c>
      <c r="H351" s="34"/>
      <c r="I351" s="101"/>
      <c r="J351" s="13"/>
      <c r="K351" s="13" t="s">
        <v>389</v>
      </c>
      <c r="L351" s="13">
        <f>SUM(L345,L348,L350)</f>
        <v>20</v>
      </c>
      <c r="M351" s="13">
        <f t="shared" ref="M351:N351" si="41">SUM(M345,M348,M350)</f>
        <v>33</v>
      </c>
      <c r="N351" s="13">
        <f t="shared" si="41"/>
        <v>53</v>
      </c>
      <c r="O351" s="102"/>
    </row>
    <row r="352" spans="1:15" s="26" customFormat="1" ht="19.5">
      <c r="A352" s="56">
        <v>10</v>
      </c>
      <c r="B352" s="52">
        <v>570427902</v>
      </c>
      <c r="C352" s="53" t="s">
        <v>69</v>
      </c>
      <c r="D352" s="33">
        <v>3</v>
      </c>
      <c r="E352" s="33">
        <v>36</v>
      </c>
      <c r="F352" s="33">
        <f t="shared" ref="F352:F354" si="42">SUM(D352:E352)</f>
        <v>39</v>
      </c>
      <c r="G352" s="58" t="s">
        <v>26</v>
      </c>
      <c r="H352" s="34"/>
      <c r="I352" s="89"/>
      <c r="J352" s="89"/>
      <c r="K352" s="89"/>
      <c r="L352" s="89"/>
      <c r="M352" s="89"/>
      <c r="N352" s="89"/>
      <c r="O352" s="89"/>
    </row>
    <row r="353" spans="1:15" s="26" customFormat="1" ht="19.5">
      <c r="A353" s="56">
        <v>11</v>
      </c>
      <c r="B353" s="52">
        <v>570427903</v>
      </c>
      <c r="C353" s="53" t="s">
        <v>69</v>
      </c>
      <c r="D353" s="33">
        <v>2</v>
      </c>
      <c r="E353" s="33">
        <v>33</v>
      </c>
      <c r="F353" s="33">
        <f t="shared" si="42"/>
        <v>35</v>
      </c>
      <c r="G353" s="58" t="s">
        <v>26</v>
      </c>
      <c r="H353" s="34"/>
      <c r="I353" s="29"/>
      <c r="J353" s="29"/>
      <c r="K353" s="29"/>
      <c r="L353" s="29"/>
      <c r="M353" s="29"/>
      <c r="N353" s="29"/>
      <c r="O353" s="29"/>
    </row>
    <row r="354" spans="1:15" s="26" customFormat="1" ht="19.5">
      <c r="A354" s="56">
        <v>12</v>
      </c>
      <c r="B354" s="52">
        <v>570427904</v>
      </c>
      <c r="C354" s="109" t="s">
        <v>69</v>
      </c>
      <c r="D354" s="33">
        <v>7</v>
      </c>
      <c r="E354" s="33">
        <v>34</v>
      </c>
      <c r="F354" s="33">
        <f t="shared" si="42"/>
        <v>41</v>
      </c>
      <c r="G354" s="58" t="s">
        <v>26</v>
      </c>
      <c r="H354" s="34"/>
      <c r="I354" s="34"/>
      <c r="J354" s="52"/>
    </row>
    <row r="355" spans="1:15" s="26" customFormat="1" ht="19.5">
      <c r="A355" s="56"/>
      <c r="B355" s="52"/>
      <c r="C355" s="112" t="s">
        <v>21</v>
      </c>
      <c r="D355" s="48">
        <f>SUM(D343:D354)</f>
        <v>114</v>
      </c>
      <c r="E355" s="48">
        <f t="shared" ref="E355:F355" si="43">SUM(E343:E354)</f>
        <v>209</v>
      </c>
      <c r="F355" s="48">
        <f t="shared" si="43"/>
        <v>323</v>
      </c>
      <c r="G355" s="58"/>
      <c r="H355" s="34"/>
      <c r="I355" s="34"/>
      <c r="J355" s="52"/>
    </row>
    <row r="356" spans="1:15" s="26" customFormat="1" ht="19.5">
      <c r="A356" s="62"/>
      <c r="B356" s="13"/>
      <c r="C356" s="13" t="s">
        <v>389</v>
      </c>
      <c r="D356" s="48">
        <f>SUM(D355)</f>
        <v>114</v>
      </c>
      <c r="E356" s="48">
        <f t="shared" ref="E356:F356" si="44">SUM(E355)</f>
        <v>209</v>
      </c>
      <c r="F356" s="48">
        <f t="shared" si="44"/>
        <v>323</v>
      </c>
      <c r="G356" s="63"/>
      <c r="H356" s="34"/>
      <c r="I356" s="34"/>
      <c r="J356" s="52"/>
    </row>
    <row r="357" spans="1:15" s="26" customFormat="1" ht="19.5">
      <c r="A357" s="52"/>
      <c r="B357" s="52"/>
      <c r="C357" s="52"/>
      <c r="D357" s="33"/>
      <c r="E357" s="33"/>
      <c r="F357" s="33"/>
      <c r="G357" s="49"/>
      <c r="H357" s="34"/>
      <c r="I357" s="34"/>
      <c r="J357" s="52"/>
    </row>
    <row r="358" spans="1:15" s="26" customFormat="1" ht="19.5">
      <c r="A358" s="52"/>
      <c r="B358" s="52"/>
      <c r="C358" s="52"/>
      <c r="D358" s="33"/>
      <c r="E358" s="33"/>
      <c r="F358" s="33"/>
      <c r="G358" s="49"/>
      <c r="H358" s="34"/>
      <c r="I358" s="34"/>
      <c r="J358" s="52"/>
    </row>
    <row r="359" spans="1:15" s="26" customFormat="1" ht="19.5">
      <c r="A359" s="52"/>
      <c r="B359" s="52"/>
      <c r="C359" s="52"/>
      <c r="D359" s="33"/>
      <c r="E359" s="33"/>
      <c r="F359" s="33"/>
      <c r="G359" s="49"/>
      <c r="H359" s="34"/>
      <c r="I359" s="34"/>
      <c r="J359" s="52"/>
    </row>
    <row r="360" spans="1:15" s="26" customFormat="1" ht="19.5">
      <c r="A360" s="52"/>
      <c r="B360" s="52"/>
      <c r="C360" s="52"/>
      <c r="D360" s="33"/>
      <c r="E360" s="33"/>
      <c r="F360" s="33"/>
      <c r="G360" s="49"/>
      <c r="H360" s="34"/>
      <c r="I360" s="34"/>
      <c r="J360" s="52"/>
    </row>
    <row r="361" spans="1:15" s="26" customFormat="1" ht="19.5">
      <c r="A361" s="52"/>
      <c r="B361" s="52"/>
      <c r="C361" s="52"/>
      <c r="D361" s="33"/>
      <c r="E361" s="33"/>
      <c r="F361" s="33"/>
      <c r="G361" s="49"/>
      <c r="H361" s="34"/>
      <c r="I361" s="34"/>
      <c r="J361" s="52"/>
    </row>
    <row r="362" spans="1:15" s="26" customFormat="1" ht="19.5">
      <c r="A362" s="52"/>
      <c r="B362" s="52"/>
      <c r="C362" s="52"/>
      <c r="D362" s="33"/>
      <c r="E362" s="33"/>
      <c r="F362" s="33"/>
      <c r="G362" s="49"/>
      <c r="H362" s="34"/>
      <c r="I362" s="34"/>
      <c r="J362" s="52"/>
    </row>
    <row r="363" spans="1:15">
      <c r="A363" s="12"/>
      <c r="B363" s="52"/>
      <c r="C363" s="52"/>
      <c r="D363" s="33"/>
      <c r="E363" s="33"/>
      <c r="F363" s="33"/>
      <c r="K363" s="202" t="s">
        <v>384</v>
      </c>
      <c r="L363" s="202"/>
      <c r="M363" s="202"/>
      <c r="N363" s="202"/>
    </row>
    <row r="364" spans="1:15">
      <c r="A364" s="12"/>
      <c r="B364" s="52"/>
      <c r="C364" s="52"/>
      <c r="D364" s="33"/>
      <c r="E364" s="33"/>
      <c r="F364" s="33"/>
    </row>
    <row r="365" spans="1:15">
      <c r="A365" s="203" t="s">
        <v>387</v>
      </c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</row>
    <row r="366" spans="1:15">
      <c r="A366" s="200" t="s">
        <v>114</v>
      </c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</row>
    <row r="367" spans="1:15">
      <c r="A367" s="209" t="s">
        <v>1</v>
      </c>
      <c r="B367" s="210"/>
      <c r="C367" s="210"/>
      <c r="D367" s="210"/>
      <c r="E367" s="210"/>
      <c r="F367" s="210"/>
      <c r="G367" s="211"/>
      <c r="H367" s="50"/>
      <c r="I367" s="209" t="s">
        <v>2</v>
      </c>
      <c r="J367" s="210"/>
      <c r="K367" s="210"/>
      <c r="L367" s="210"/>
      <c r="M367" s="210"/>
      <c r="N367" s="210"/>
      <c r="O367" s="211"/>
    </row>
    <row r="368" spans="1:15">
      <c r="A368" s="75" t="s">
        <v>3</v>
      </c>
      <c r="B368" s="75" t="s">
        <v>4</v>
      </c>
      <c r="C368" s="75" t="s">
        <v>126</v>
      </c>
      <c r="D368" s="75" t="s">
        <v>6</v>
      </c>
      <c r="E368" s="75" t="s">
        <v>7</v>
      </c>
      <c r="F368" s="75" t="s">
        <v>8</v>
      </c>
      <c r="G368" s="75" t="s">
        <v>5</v>
      </c>
      <c r="I368" s="75" t="s">
        <v>3</v>
      </c>
      <c r="J368" s="75" t="s">
        <v>4</v>
      </c>
      <c r="K368" s="75" t="s">
        <v>126</v>
      </c>
      <c r="L368" s="75" t="s">
        <v>6</v>
      </c>
      <c r="M368" s="75" t="s">
        <v>7</v>
      </c>
      <c r="N368" s="75" t="s">
        <v>8</v>
      </c>
      <c r="O368" s="75" t="s">
        <v>5</v>
      </c>
    </row>
    <row r="369" spans="1:15" s="26" customFormat="1" ht="19.5">
      <c r="A369" s="56"/>
      <c r="B369" s="81" t="s">
        <v>9</v>
      </c>
      <c r="C369" s="50"/>
      <c r="D369" s="33"/>
      <c r="E369" s="33"/>
      <c r="F369" s="33"/>
      <c r="G369" s="58"/>
      <c r="H369" s="34"/>
      <c r="I369" s="88"/>
      <c r="J369" s="81" t="s">
        <v>2</v>
      </c>
      <c r="K369" s="89"/>
      <c r="L369" s="89"/>
      <c r="M369" s="89"/>
      <c r="N369" s="89"/>
      <c r="O369" s="90"/>
    </row>
    <row r="370" spans="1:15" s="26" customFormat="1" ht="19.5">
      <c r="A370" s="56">
        <v>1</v>
      </c>
      <c r="B370" s="52">
        <v>570134921</v>
      </c>
      <c r="C370" s="53" t="s">
        <v>227</v>
      </c>
      <c r="D370" s="33">
        <v>3</v>
      </c>
      <c r="E370" s="33">
        <v>10</v>
      </c>
      <c r="F370" s="33">
        <f>SUM(D370:E370)</f>
        <v>13</v>
      </c>
      <c r="G370" s="58" t="s">
        <v>32</v>
      </c>
      <c r="H370" s="34"/>
      <c r="I370" s="82" t="s">
        <v>232</v>
      </c>
      <c r="J370" s="52">
        <v>571134951</v>
      </c>
      <c r="K370" s="12" t="s">
        <v>370</v>
      </c>
      <c r="L370" s="52">
        <v>1</v>
      </c>
      <c r="M370" s="52">
        <v>12</v>
      </c>
      <c r="N370" s="52">
        <f>SUM(L370:M370)</f>
        <v>13</v>
      </c>
      <c r="O370" s="57" t="s">
        <v>32</v>
      </c>
    </row>
    <row r="371" spans="1:15" s="26" customFormat="1" ht="19.5">
      <c r="A371" s="56">
        <v>2</v>
      </c>
      <c r="B371" s="52">
        <v>570134931</v>
      </c>
      <c r="C371" s="53" t="s">
        <v>375</v>
      </c>
      <c r="D371" s="33"/>
      <c r="E371" s="33">
        <v>4</v>
      </c>
      <c r="F371" s="33">
        <f t="shared" ref="F371:F374" si="45">SUM(D371:E371)</f>
        <v>4</v>
      </c>
      <c r="G371" s="58" t="s">
        <v>32</v>
      </c>
      <c r="H371" s="34"/>
      <c r="I371" s="82" t="s">
        <v>240</v>
      </c>
      <c r="J371" s="52">
        <v>571139801</v>
      </c>
      <c r="K371" s="53" t="s">
        <v>371</v>
      </c>
      <c r="L371" s="52">
        <v>2</v>
      </c>
      <c r="M371" s="52">
        <v>7</v>
      </c>
      <c r="N371" s="52">
        <f>SUM(L371:M371)</f>
        <v>9</v>
      </c>
      <c r="O371" s="57" t="s">
        <v>34</v>
      </c>
    </row>
    <row r="372" spans="1:15" s="26" customFormat="1" ht="19.5">
      <c r="A372" s="56">
        <v>3</v>
      </c>
      <c r="B372" s="52">
        <v>570134941</v>
      </c>
      <c r="C372" s="53" t="s">
        <v>109</v>
      </c>
      <c r="D372" s="33">
        <v>6</v>
      </c>
      <c r="E372" s="33">
        <v>29</v>
      </c>
      <c r="F372" s="33">
        <f t="shared" si="45"/>
        <v>35</v>
      </c>
      <c r="G372" s="58" t="s">
        <v>32</v>
      </c>
      <c r="H372" s="34"/>
      <c r="I372" s="99">
        <v>3</v>
      </c>
      <c r="J372" s="52">
        <v>573134921</v>
      </c>
      <c r="K372" s="12" t="s">
        <v>373</v>
      </c>
      <c r="L372" s="52"/>
      <c r="M372" s="52">
        <v>5</v>
      </c>
      <c r="N372" s="52">
        <f t="shared" ref="N372:N373" si="46">SUM(L372:M372)</f>
        <v>5</v>
      </c>
      <c r="O372" s="57" t="s">
        <v>32</v>
      </c>
    </row>
    <row r="373" spans="1:15" s="26" customFormat="1" ht="19.5">
      <c r="A373" s="56">
        <v>4</v>
      </c>
      <c r="B373" s="52">
        <v>570134942</v>
      </c>
      <c r="C373" s="53" t="s">
        <v>109</v>
      </c>
      <c r="D373" s="33">
        <v>16</v>
      </c>
      <c r="E373" s="33">
        <v>20</v>
      </c>
      <c r="F373" s="33">
        <f t="shared" si="45"/>
        <v>36</v>
      </c>
      <c r="G373" s="58" t="s">
        <v>32</v>
      </c>
      <c r="H373" s="34"/>
      <c r="I373" s="82" t="s">
        <v>242</v>
      </c>
      <c r="J373" s="52">
        <v>573139801</v>
      </c>
      <c r="K373" s="12" t="s">
        <v>371</v>
      </c>
      <c r="L373" s="52"/>
      <c r="M373" s="52">
        <v>9</v>
      </c>
      <c r="N373" s="52">
        <f t="shared" si="46"/>
        <v>9</v>
      </c>
      <c r="O373" s="57" t="s">
        <v>34</v>
      </c>
    </row>
    <row r="374" spans="1:15" s="26" customFormat="1" ht="19.5">
      <c r="A374" s="56">
        <v>5</v>
      </c>
      <c r="B374" s="52">
        <v>570134951</v>
      </c>
      <c r="C374" s="53" t="s">
        <v>229</v>
      </c>
      <c r="D374" s="33">
        <v>1</v>
      </c>
      <c r="E374" s="33">
        <v>21</v>
      </c>
      <c r="F374" s="33">
        <f t="shared" si="45"/>
        <v>22</v>
      </c>
      <c r="G374" s="58" t="s">
        <v>32</v>
      </c>
      <c r="H374" s="34"/>
      <c r="I374" s="100"/>
      <c r="J374" s="12"/>
      <c r="K374" s="112" t="s">
        <v>194</v>
      </c>
      <c r="L374" s="51">
        <f>SUM(L370:L373)</f>
        <v>3</v>
      </c>
      <c r="M374" s="51">
        <f t="shared" ref="M374:N374" si="47">SUM(M370:M373)</f>
        <v>33</v>
      </c>
      <c r="N374" s="51">
        <f t="shared" si="47"/>
        <v>36</v>
      </c>
      <c r="O374" s="107"/>
    </row>
    <row r="375" spans="1:15" s="26" customFormat="1" ht="19.5">
      <c r="A375" s="56">
        <v>6</v>
      </c>
      <c r="B375" s="52">
        <v>570139801</v>
      </c>
      <c r="C375" s="53" t="s">
        <v>37</v>
      </c>
      <c r="D375" s="33"/>
      <c r="E375" s="33">
        <v>36</v>
      </c>
      <c r="F375" s="33">
        <f>SUM(D375:E375)</f>
        <v>36</v>
      </c>
      <c r="G375" s="58" t="s">
        <v>34</v>
      </c>
      <c r="H375" s="34"/>
      <c r="I375" s="82" t="s">
        <v>243</v>
      </c>
      <c r="J375" s="52">
        <v>571434941</v>
      </c>
      <c r="K375" s="12" t="s">
        <v>372</v>
      </c>
      <c r="L375" s="52">
        <v>5</v>
      </c>
      <c r="M375" s="52">
        <v>7</v>
      </c>
      <c r="N375" s="52">
        <f>SUM(L375:M375)</f>
        <v>12</v>
      </c>
      <c r="O375" s="57" t="s">
        <v>32</v>
      </c>
    </row>
    <row r="376" spans="1:15" s="26" customFormat="1" ht="19.5">
      <c r="A376" s="56">
        <v>7</v>
      </c>
      <c r="B376" s="52">
        <v>570139802</v>
      </c>
      <c r="C376" s="156" t="s">
        <v>37</v>
      </c>
      <c r="D376" s="33">
        <v>5</v>
      </c>
      <c r="E376" s="33">
        <v>27</v>
      </c>
      <c r="F376" s="33">
        <f>SUM(D376:E376)</f>
        <v>32</v>
      </c>
      <c r="G376" s="58" t="s">
        <v>34</v>
      </c>
      <c r="H376" s="34"/>
      <c r="I376" s="82" t="s">
        <v>244</v>
      </c>
      <c r="J376" s="52">
        <v>573434941</v>
      </c>
      <c r="K376" s="12" t="s">
        <v>372</v>
      </c>
      <c r="L376" s="52">
        <v>4</v>
      </c>
      <c r="M376" s="52">
        <v>5</v>
      </c>
      <c r="N376" s="52">
        <f>SUM(L376:M376)</f>
        <v>9</v>
      </c>
      <c r="O376" s="57" t="s">
        <v>32</v>
      </c>
    </row>
    <row r="377" spans="1:15" s="26" customFormat="1" ht="19.5">
      <c r="A377" s="56"/>
      <c r="B377" s="52"/>
      <c r="C377" s="14" t="s">
        <v>194</v>
      </c>
      <c r="D377" s="48">
        <f>SUM(D370:D376)</f>
        <v>31</v>
      </c>
      <c r="E377" s="48">
        <f t="shared" ref="E377:F377" si="48">SUM(E370:E376)</f>
        <v>147</v>
      </c>
      <c r="F377" s="48">
        <f t="shared" si="48"/>
        <v>178</v>
      </c>
      <c r="G377" s="58"/>
      <c r="H377" s="34"/>
      <c r="I377" s="100"/>
      <c r="J377" s="12"/>
      <c r="K377" s="112" t="s">
        <v>157</v>
      </c>
      <c r="L377" s="66">
        <f>SUM(L375:L376)</f>
        <v>9</v>
      </c>
      <c r="M377" s="66">
        <f t="shared" ref="M377:N377" si="49">SUM(M375:M376)</f>
        <v>12</v>
      </c>
      <c r="N377" s="66">
        <f t="shared" si="49"/>
        <v>21</v>
      </c>
      <c r="O377" s="107"/>
    </row>
    <row r="378" spans="1:15" s="26" customFormat="1" ht="19.5">
      <c r="A378" s="56">
        <v>8</v>
      </c>
      <c r="B378" s="52">
        <v>570434921</v>
      </c>
      <c r="C378" s="53" t="s">
        <v>188</v>
      </c>
      <c r="D378" s="33">
        <v>12</v>
      </c>
      <c r="E378" s="33">
        <v>26</v>
      </c>
      <c r="F378" s="33">
        <f>SUM(D378:E378)</f>
        <v>38</v>
      </c>
      <c r="G378" s="58" t="s">
        <v>32</v>
      </c>
      <c r="H378" s="34"/>
      <c r="I378" s="100"/>
      <c r="J378" s="12"/>
      <c r="K378" s="112" t="s">
        <v>21</v>
      </c>
      <c r="L378" s="51">
        <f>SUM(L377,L374)</f>
        <v>12</v>
      </c>
      <c r="M378" s="51">
        <f t="shared" ref="M378:N378" si="50">SUM(M377,M374)</f>
        <v>45</v>
      </c>
      <c r="N378" s="51">
        <f t="shared" si="50"/>
        <v>57</v>
      </c>
      <c r="O378" s="107"/>
    </row>
    <row r="379" spans="1:15" s="26" customFormat="1" ht="19.5">
      <c r="A379" s="56">
        <v>9</v>
      </c>
      <c r="B379" s="52">
        <v>570434931</v>
      </c>
      <c r="C379" s="53" t="s">
        <v>189</v>
      </c>
      <c r="D379" s="33">
        <v>9</v>
      </c>
      <c r="E379" s="33">
        <v>17</v>
      </c>
      <c r="F379" s="33">
        <f t="shared" ref="F379:F382" si="51">SUM(D379:E379)</f>
        <v>26</v>
      </c>
      <c r="G379" s="58" t="s">
        <v>32</v>
      </c>
      <c r="H379" s="34"/>
      <c r="I379" s="82"/>
      <c r="J379" s="50" t="s">
        <v>22</v>
      </c>
      <c r="K379" s="12"/>
      <c r="L379" s="52"/>
      <c r="M379" s="52"/>
      <c r="N379" s="52"/>
      <c r="O379" s="57"/>
    </row>
    <row r="380" spans="1:15" s="26" customFormat="1" ht="19.5">
      <c r="A380" s="56">
        <v>10</v>
      </c>
      <c r="B380" s="52">
        <v>570434941</v>
      </c>
      <c r="C380" s="53" t="s">
        <v>104</v>
      </c>
      <c r="D380" s="33">
        <v>24</v>
      </c>
      <c r="E380" s="33">
        <v>20</v>
      </c>
      <c r="F380" s="33">
        <f t="shared" si="51"/>
        <v>44</v>
      </c>
      <c r="G380" s="58" t="s">
        <v>32</v>
      </c>
      <c r="H380" s="34"/>
      <c r="I380" s="82" t="s">
        <v>245</v>
      </c>
      <c r="J380" s="52">
        <v>575544901</v>
      </c>
      <c r="K380" s="12" t="s">
        <v>395</v>
      </c>
      <c r="L380" s="52"/>
      <c r="M380" s="52">
        <v>10</v>
      </c>
      <c r="N380" s="52">
        <f>SUM(L380:M380)</f>
        <v>10</v>
      </c>
      <c r="O380" s="57" t="s">
        <v>32</v>
      </c>
    </row>
    <row r="381" spans="1:15" s="26" customFormat="1" ht="19.5">
      <c r="A381" s="56">
        <v>11</v>
      </c>
      <c r="B381" s="52">
        <v>570434951</v>
      </c>
      <c r="C381" s="53" t="s">
        <v>190</v>
      </c>
      <c r="D381" s="33">
        <v>8</v>
      </c>
      <c r="E381" s="33">
        <v>35</v>
      </c>
      <c r="F381" s="33">
        <f t="shared" si="51"/>
        <v>43</v>
      </c>
      <c r="G381" s="58" t="s">
        <v>32</v>
      </c>
      <c r="H381" s="34"/>
      <c r="I381" s="99">
        <v>8</v>
      </c>
      <c r="J381" s="52">
        <v>575544902</v>
      </c>
      <c r="K381" s="12" t="s">
        <v>397</v>
      </c>
      <c r="L381" s="52">
        <v>1</v>
      </c>
      <c r="M381" s="52">
        <v>3</v>
      </c>
      <c r="N381" s="52">
        <f>SUM(L381:M381)</f>
        <v>4</v>
      </c>
      <c r="O381" s="57" t="s">
        <v>32</v>
      </c>
    </row>
    <row r="382" spans="1:15" s="26" customFormat="1" ht="19.5">
      <c r="A382" s="56">
        <v>12</v>
      </c>
      <c r="B382" s="52">
        <v>570434981</v>
      </c>
      <c r="C382" s="53" t="s">
        <v>105</v>
      </c>
      <c r="D382" s="33">
        <v>7</v>
      </c>
      <c r="E382" s="33">
        <v>3</v>
      </c>
      <c r="F382" s="33">
        <f t="shared" si="51"/>
        <v>10</v>
      </c>
      <c r="G382" s="58" t="s">
        <v>32</v>
      </c>
      <c r="H382" s="34"/>
      <c r="I382" s="56">
        <v>9</v>
      </c>
      <c r="J382" s="42">
        <v>575544903</v>
      </c>
      <c r="K382" s="12" t="s">
        <v>396</v>
      </c>
      <c r="L382" s="42">
        <v>9</v>
      </c>
      <c r="M382" s="42">
        <v>11</v>
      </c>
      <c r="N382" s="52">
        <f>SUM(L382:M382)</f>
        <v>20</v>
      </c>
      <c r="O382" s="57" t="s">
        <v>32</v>
      </c>
    </row>
    <row r="383" spans="1:15" s="26" customFormat="1" ht="19.5">
      <c r="A383" s="56">
        <v>13</v>
      </c>
      <c r="B383" s="52">
        <v>570435901</v>
      </c>
      <c r="C383" s="53" t="s">
        <v>107</v>
      </c>
      <c r="D383" s="33">
        <v>7</v>
      </c>
      <c r="E383" s="33">
        <v>11</v>
      </c>
      <c r="F383" s="33">
        <f>SUM(D383:E383)</f>
        <v>18</v>
      </c>
      <c r="G383" s="58" t="s">
        <v>35</v>
      </c>
      <c r="H383" s="34"/>
      <c r="I383" s="82"/>
      <c r="J383" s="52"/>
      <c r="K383" s="132" t="s">
        <v>153</v>
      </c>
      <c r="L383" s="51">
        <f>SUM(L380,L381,L382)</f>
        <v>10</v>
      </c>
      <c r="M383" s="51">
        <f t="shared" ref="M383:N383" si="52">SUM(M380,M381,M382)</f>
        <v>24</v>
      </c>
      <c r="N383" s="51">
        <f t="shared" si="52"/>
        <v>34</v>
      </c>
      <c r="O383" s="107"/>
    </row>
    <row r="384" spans="1:15" s="26" customFormat="1" ht="19.5">
      <c r="A384" s="56">
        <v>14</v>
      </c>
      <c r="B384" s="52">
        <v>570436001</v>
      </c>
      <c r="C384" s="53" t="s">
        <v>106</v>
      </c>
      <c r="D384" s="33">
        <v>7</v>
      </c>
      <c r="E384" s="33">
        <v>14</v>
      </c>
      <c r="F384" s="33">
        <f>SUM(D384:E384)</f>
        <v>21</v>
      </c>
      <c r="G384" s="58" t="s">
        <v>35</v>
      </c>
      <c r="H384" s="34"/>
      <c r="I384" s="82"/>
      <c r="J384" s="132"/>
      <c r="K384" s="13" t="s">
        <v>389</v>
      </c>
      <c r="L384" s="13">
        <f>SUM(L378,L383)</f>
        <v>22</v>
      </c>
      <c r="M384" s="13">
        <f>SUM(M378,M383)</f>
        <v>69</v>
      </c>
      <c r="N384" s="13">
        <f>SUM(N378,N383)</f>
        <v>91</v>
      </c>
      <c r="O384" s="107"/>
    </row>
    <row r="385" spans="1:15" s="26" customFormat="1" ht="19.5">
      <c r="A385" s="56">
        <v>15</v>
      </c>
      <c r="B385" s="52">
        <v>570433601</v>
      </c>
      <c r="C385" s="53" t="s">
        <v>36</v>
      </c>
      <c r="D385" s="33">
        <v>3</v>
      </c>
      <c r="E385" s="33">
        <v>6</v>
      </c>
      <c r="F385" s="33">
        <f>SUM(D385:E385)</f>
        <v>9</v>
      </c>
      <c r="G385" s="58" t="s">
        <v>36</v>
      </c>
      <c r="H385" s="34"/>
      <c r="I385" s="154"/>
      <c r="J385" s="149"/>
      <c r="K385" s="149"/>
      <c r="L385" s="149"/>
      <c r="M385" s="149"/>
      <c r="N385" s="149"/>
      <c r="O385" s="110"/>
    </row>
    <row r="386" spans="1:15" s="26" customFormat="1" ht="19.5">
      <c r="A386" s="56">
        <v>16</v>
      </c>
      <c r="B386" s="52">
        <v>570439801</v>
      </c>
      <c r="C386" s="53" t="s">
        <v>68</v>
      </c>
      <c r="D386" s="33">
        <v>2</v>
      </c>
      <c r="E386" s="33">
        <v>33</v>
      </c>
      <c r="F386" s="33">
        <f>SUM(D386:E386)</f>
        <v>35</v>
      </c>
      <c r="G386" s="58" t="s">
        <v>34</v>
      </c>
      <c r="H386" s="34"/>
      <c r="I386" s="34"/>
      <c r="J386" s="52"/>
    </row>
    <row r="387" spans="1:15" s="26" customFormat="1" ht="19.5">
      <c r="A387" s="62">
        <v>17</v>
      </c>
      <c r="B387" s="13">
        <v>570439802</v>
      </c>
      <c r="C387" s="103" t="s">
        <v>68</v>
      </c>
      <c r="D387" s="74">
        <v>8</v>
      </c>
      <c r="E387" s="74">
        <v>32</v>
      </c>
      <c r="F387" s="74">
        <f t="shared" ref="F387" si="53">SUM(D387:E387)</f>
        <v>40</v>
      </c>
      <c r="G387" s="63" t="s">
        <v>34</v>
      </c>
      <c r="H387" s="34"/>
      <c r="I387" s="34"/>
      <c r="J387" s="52"/>
    </row>
    <row r="388" spans="1:15" s="26" customFormat="1" ht="19.5">
      <c r="G388" s="108" t="s">
        <v>24</v>
      </c>
      <c r="H388" s="34"/>
      <c r="I388" s="34"/>
      <c r="J388" s="52"/>
    </row>
    <row r="389" spans="1:15" s="26" customFormat="1" ht="19.5">
      <c r="H389" s="34"/>
      <c r="I389" s="34"/>
      <c r="J389" s="52"/>
    </row>
    <row r="390" spans="1:15">
      <c r="A390" s="12"/>
      <c r="B390" s="52"/>
      <c r="C390" s="52"/>
      <c r="D390" s="33"/>
      <c r="E390" s="33"/>
      <c r="F390" s="33"/>
      <c r="K390" s="202" t="s">
        <v>384</v>
      </c>
      <c r="L390" s="202"/>
      <c r="M390" s="202"/>
      <c r="N390" s="202"/>
    </row>
    <row r="391" spans="1:15">
      <c r="A391" s="12"/>
      <c r="B391" s="52"/>
      <c r="C391" s="52"/>
      <c r="D391" s="33"/>
      <c r="E391" s="33"/>
      <c r="F391" s="33"/>
    </row>
    <row r="392" spans="1:15">
      <c r="A392" s="203" t="s">
        <v>387</v>
      </c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</row>
    <row r="393" spans="1:15">
      <c r="A393" s="200" t="s">
        <v>114</v>
      </c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</row>
    <row r="394" spans="1:15">
      <c r="A394" s="209" t="s">
        <v>1</v>
      </c>
      <c r="B394" s="210"/>
      <c r="C394" s="210"/>
      <c r="D394" s="210"/>
      <c r="E394" s="210"/>
      <c r="F394" s="210"/>
      <c r="G394" s="211"/>
      <c r="H394" s="50"/>
      <c r="I394" s="200"/>
      <c r="J394" s="200"/>
      <c r="K394" s="200"/>
      <c r="L394" s="200"/>
      <c r="M394" s="200"/>
      <c r="N394" s="200"/>
      <c r="O394" s="200"/>
    </row>
    <row r="395" spans="1:15">
      <c r="A395" s="75" t="s">
        <v>3</v>
      </c>
      <c r="B395" s="75" t="s">
        <v>4</v>
      </c>
      <c r="C395" s="75" t="s">
        <v>126</v>
      </c>
      <c r="D395" s="75" t="s">
        <v>6</v>
      </c>
      <c r="E395" s="75" t="s">
        <v>7</v>
      </c>
      <c r="F395" s="75" t="s">
        <v>8</v>
      </c>
      <c r="G395" s="75" t="s">
        <v>5</v>
      </c>
      <c r="I395" s="52"/>
      <c r="J395" s="52"/>
      <c r="K395" s="52"/>
      <c r="L395" s="52"/>
      <c r="M395" s="52"/>
      <c r="N395" s="52"/>
      <c r="O395" s="52"/>
    </row>
    <row r="396" spans="1:15" s="26" customFormat="1" ht="19.5">
      <c r="A396" s="56"/>
      <c r="B396" s="81" t="s">
        <v>9</v>
      </c>
      <c r="C396" s="50"/>
      <c r="D396" s="33"/>
      <c r="E396" s="33"/>
      <c r="F396" s="33"/>
      <c r="G396" s="58"/>
      <c r="H396" s="34"/>
      <c r="I396" s="34"/>
      <c r="J396" s="50"/>
      <c r="K396" s="29"/>
      <c r="L396" s="29"/>
      <c r="M396" s="29"/>
      <c r="N396" s="29"/>
      <c r="O396" s="29"/>
    </row>
    <row r="397" spans="1:15" s="26" customFormat="1" ht="19.5">
      <c r="A397" s="56">
        <v>18</v>
      </c>
      <c r="B397" s="52">
        <v>570439803</v>
      </c>
      <c r="C397" s="53" t="s">
        <v>68</v>
      </c>
      <c r="D397" s="33">
        <v>4</v>
      </c>
      <c r="E397" s="33">
        <v>36</v>
      </c>
      <c r="F397" s="33">
        <f>SUM(D397:E397)</f>
        <v>40</v>
      </c>
      <c r="G397" s="58" t="s">
        <v>34</v>
      </c>
      <c r="H397" s="34"/>
      <c r="I397" s="34"/>
      <c r="J397" s="52"/>
    </row>
    <row r="398" spans="1:15" s="26" customFormat="1" ht="19.5">
      <c r="A398" s="56">
        <v>19</v>
      </c>
      <c r="B398" s="52">
        <v>570439804</v>
      </c>
      <c r="C398" s="53" t="s">
        <v>68</v>
      </c>
      <c r="D398" s="33">
        <v>6</v>
      </c>
      <c r="E398" s="33">
        <v>32</v>
      </c>
      <c r="F398" s="33">
        <f>SUM(D398:E398)</f>
        <v>38</v>
      </c>
      <c r="G398" s="58" t="s">
        <v>34</v>
      </c>
      <c r="H398" s="34"/>
      <c r="I398" s="34"/>
      <c r="J398" s="52"/>
    </row>
    <row r="399" spans="1:15" s="26" customFormat="1" ht="19.5">
      <c r="A399" s="56">
        <v>20</v>
      </c>
      <c r="B399" s="52">
        <v>570434982</v>
      </c>
      <c r="C399" s="53" t="s">
        <v>247</v>
      </c>
      <c r="D399" s="33">
        <v>9</v>
      </c>
      <c r="E399" s="33">
        <v>7</v>
      </c>
      <c r="F399" s="33">
        <f>SUM(D399:E399)</f>
        <v>16</v>
      </c>
      <c r="G399" s="58" t="s">
        <v>32</v>
      </c>
      <c r="H399" s="34"/>
      <c r="I399" s="34"/>
      <c r="J399" s="52"/>
    </row>
    <row r="400" spans="1:15" s="26" customFormat="1" ht="19.5">
      <c r="A400" s="56">
        <v>21</v>
      </c>
      <c r="B400" s="52">
        <v>570434991</v>
      </c>
      <c r="C400" s="55" t="s">
        <v>246</v>
      </c>
      <c r="D400" s="33">
        <v>9</v>
      </c>
      <c r="E400" s="33">
        <v>4</v>
      </c>
      <c r="F400" s="33">
        <f>SUM(D400:E400)</f>
        <v>13</v>
      </c>
      <c r="G400" s="58" t="s">
        <v>32</v>
      </c>
      <c r="H400" s="34"/>
      <c r="I400" s="34"/>
      <c r="J400" s="52"/>
    </row>
    <row r="401" spans="1:15" s="26" customFormat="1" ht="19.5">
      <c r="A401" s="56"/>
      <c r="B401" s="52"/>
      <c r="C401" s="112" t="s">
        <v>157</v>
      </c>
      <c r="D401" s="48">
        <f>SUM(D378:D400)</f>
        <v>115</v>
      </c>
      <c r="E401" s="48">
        <f>SUM(E378:E400)</f>
        <v>276</v>
      </c>
      <c r="F401" s="48">
        <f>SUM(F378:F400)</f>
        <v>391</v>
      </c>
      <c r="G401" s="58"/>
      <c r="H401" s="34"/>
      <c r="I401" s="34"/>
      <c r="J401" s="52"/>
    </row>
    <row r="402" spans="1:15" s="26" customFormat="1" ht="19.5">
      <c r="A402" s="56"/>
      <c r="B402" s="52"/>
      <c r="C402" s="112" t="s">
        <v>21</v>
      </c>
      <c r="D402" s="48">
        <f>SUM(D401,D377)</f>
        <v>146</v>
      </c>
      <c r="E402" s="48">
        <f>SUM(E401,E377)</f>
        <v>423</v>
      </c>
      <c r="F402" s="48">
        <f>SUM(F401,F377)</f>
        <v>569</v>
      </c>
      <c r="G402" s="58"/>
      <c r="H402" s="34"/>
      <c r="I402" s="34"/>
      <c r="J402" s="52"/>
    </row>
    <row r="403" spans="1:15" s="26" customFormat="1" ht="19.5">
      <c r="A403" s="62"/>
      <c r="B403" s="13"/>
      <c r="C403" s="13" t="s">
        <v>389</v>
      </c>
      <c r="D403" s="48">
        <f>SUM(D401,D377)</f>
        <v>146</v>
      </c>
      <c r="E403" s="48">
        <f>SUM(E401,E377)</f>
        <v>423</v>
      </c>
      <c r="F403" s="48">
        <f>SUM(F401,F377)</f>
        <v>569</v>
      </c>
      <c r="G403" s="63"/>
      <c r="H403" s="34"/>
      <c r="I403" s="34"/>
      <c r="J403" s="52"/>
    </row>
    <row r="404" spans="1:15" s="26" customFormat="1" ht="19.5">
      <c r="A404" s="52"/>
      <c r="B404" s="52"/>
      <c r="C404" s="52"/>
      <c r="D404" s="33"/>
      <c r="E404" s="33"/>
      <c r="F404" s="33"/>
      <c r="G404" s="49"/>
      <c r="H404" s="34"/>
      <c r="I404" s="34"/>
      <c r="J404" s="52"/>
    </row>
    <row r="405" spans="1:15" s="26" customFormat="1" ht="19.5">
      <c r="A405" s="214" t="s">
        <v>248</v>
      </c>
      <c r="B405" s="214"/>
      <c r="C405" s="214"/>
      <c r="D405" s="214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</row>
    <row r="406" spans="1:15" s="26" customFormat="1" ht="19.5">
      <c r="A406" s="214" t="s">
        <v>249</v>
      </c>
      <c r="B406" s="214"/>
      <c r="C406" s="214"/>
      <c r="D406" s="214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</row>
    <row r="407" spans="1:15" s="26" customFormat="1" ht="19.5">
      <c r="A407" s="52"/>
      <c r="B407" s="52"/>
      <c r="C407" s="52"/>
      <c r="D407" s="33"/>
      <c r="E407" s="33"/>
      <c r="F407" s="33"/>
      <c r="G407" s="49"/>
      <c r="H407" s="34"/>
      <c r="I407" s="34"/>
      <c r="J407" s="52"/>
    </row>
    <row r="408" spans="1:15" s="26" customFormat="1" ht="19.5">
      <c r="A408" s="52"/>
      <c r="B408" s="52"/>
      <c r="C408" s="52"/>
      <c r="D408" s="33"/>
      <c r="E408" s="33"/>
      <c r="F408" s="33"/>
      <c r="G408" s="49"/>
      <c r="H408" s="34"/>
      <c r="I408" s="34"/>
      <c r="J408" s="52"/>
    </row>
    <row r="409" spans="1:15" s="26" customFormat="1" ht="19.5">
      <c r="A409" s="52"/>
      <c r="B409" s="52"/>
      <c r="C409" s="52"/>
      <c r="D409" s="33"/>
      <c r="E409" s="33"/>
      <c r="F409" s="33"/>
      <c r="G409" s="49"/>
      <c r="H409" s="34"/>
      <c r="I409" s="34"/>
      <c r="J409" s="52"/>
    </row>
    <row r="410" spans="1:15" s="26" customFormat="1" ht="19.5">
      <c r="A410" s="52"/>
      <c r="B410" s="52"/>
      <c r="C410" s="52"/>
      <c r="D410" s="33"/>
      <c r="E410" s="33"/>
      <c r="F410" s="33"/>
      <c r="G410" s="49"/>
      <c r="H410" s="34"/>
      <c r="I410" s="34"/>
      <c r="J410" s="52"/>
    </row>
    <row r="411" spans="1:15" s="26" customFormat="1" ht="19.5">
      <c r="A411" s="52"/>
      <c r="B411" s="52"/>
      <c r="C411" s="52"/>
      <c r="D411" s="33"/>
      <c r="E411" s="33"/>
      <c r="F411" s="33"/>
      <c r="G411" s="49"/>
      <c r="H411" s="34"/>
      <c r="I411" s="34"/>
      <c r="J411" s="52"/>
    </row>
    <row r="412" spans="1:15" s="26" customFormat="1" ht="19.5">
      <c r="A412" s="52"/>
      <c r="B412" s="52"/>
      <c r="C412" s="52"/>
      <c r="D412" s="33"/>
      <c r="E412" s="33"/>
      <c r="F412" s="33"/>
      <c r="G412" s="49"/>
      <c r="H412" s="34"/>
      <c r="I412" s="34"/>
      <c r="J412" s="52"/>
    </row>
    <row r="413" spans="1:15" s="26" customFormat="1" ht="19.5">
      <c r="A413" s="52"/>
      <c r="B413" s="52"/>
      <c r="C413" s="52"/>
      <c r="D413" s="33"/>
      <c r="E413" s="33"/>
      <c r="F413" s="33"/>
      <c r="G413" s="49"/>
      <c r="H413" s="34"/>
      <c r="I413" s="34"/>
      <c r="J413" s="52"/>
    </row>
    <row r="414" spans="1:15" s="26" customFormat="1" ht="19.5">
      <c r="A414" s="52"/>
      <c r="B414" s="52"/>
      <c r="C414" s="52"/>
      <c r="D414" s="33"/>
      <c r="E414" s="33"/>
      <c r="F414" s="33"/>
      <c r="G414" s="49"/>
      <c r="H414" s="34"/>
      <c r="I414" s="34"/>
      <c r="J414" s="52"/>
    </row>
    <row r="415" spans="1:15" s="26" customFormat="1" ht="19.5">
      <c r="A415" s="52"/>
      <c r="B415" s="52"/>
      <c r="C415" s="52"/>
      <c r="D415" s="33"/>
      <c r="E415" s="33"/>
      <c r="F415" s="33"/>
      <c r="G415" s="49"/>
      <c r="H415" s="34"/>
      <c r="I415" s="34"/>
      <c r="J415" s="52"/>
    </row>
    <row r="416" spans="1:15" s="26" customFormat="1" ht="19.5">
      <c r="A416" s="52"/>
      <c r="B416" s="52"/>
      <c r="C416" s="52"/>
      <c r="D416" s="33"/>
      <c r="E416" s="33"/>
      <c r="F416" s="33"/>
      <c r="G416" s="49"/>
      <c r="H416" s="34"/>
      <c r="I416" s="34"/>
      <c r="J416" s="52"/>
    </row>
    <row r="417" spans="1:15">
      <c r="A417" s="12"/>
      <c r="B417" s="52"/>
      <c r="C417" s="52"/>
      <c r="D417" s="33"/>
      <c r="E417" s="33"/>
      <c r="F417" s="33"/>
      <c r="K417" s="202" t="s">
        <v>384</v>
      </c>
      <c r="L417" s="202"/>
      <c r="M417" s="202"/>
      <c r="N417" s="202"/>
    </row>
    <row r="418" spans="1:15">
      <c r="A418" s="12"/>
      <c r="B418" s="52"/>
      <c r="C418" s="52"/>
      <c r="D418" s="33"/>
      <c r="E418" s="33"/>
      <c r="F418" s="33"/>
    </row>
    <row r="419" spans="1:15">
      <c r="A419" s="203" t="s">
        <v>387</v>
      </c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</row>
    <row r="420" spans="1:15">
      <c r="A420" s="200" t="s">
        <v>38</v>
      </c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</row>
    <row r="421" spans="1:15">
      <c r="A421" s="209" t="s">
        <v>1</v>
      </c>
      <c r="B421" s="210"/>
      <c r="C421" s="210"/>
      <c r="D421" s="210"/>
      <c r="E421" s="210"/>
      <c r="F421" s="210"/>
      <c r="G421" s="211"/>
      <c r="H421" s="50"/>
      <c r="I421" s="209" t="s">
        <v>2</v>
      </c>
      <c r="J421" s="210"/>
      <c r="K421" s="210"/>
      <c r="L421" s="210"/>
      <c r="M421" s="210"/>
      <c r="N421" s="210"/>
      <c r="O421" s="211"/>
    </row>
    <row r="422" spans="1:15">
      <c r="A422" s="75" t="s">
        <v>3</v>
      </c>
      <c r="B422" s="75" t="s">
        <v>4</v>
      </c>
      <c r="C422" s="75" t="s">
        <v>126</v>
      </c>
      <c r="D422" s="75" t="s">
        <v>6</v>
      </c>
      <c r="E422" s="75" t="s">
        <v>7</v>
      </c>
      <c r="F422" s="75" t="s">
        <v>8</v>
      </c>
      <c r="G422" s="75" t="s">
        <v>5</v>
      </c>
      <c r="I422" s="75" t="s">
        <v>3</v>
      </c>
      <c r="J422" s="75" t="s">
        <v>4</v>
      </c>
      <c r="K422" s="75" t="s">
        <v>126</v>
      </c>
      <c r="L422" s="75" t="s">
        <v>6</v>
      </c>
      <c r="M422" s="75" t="s">
        <v>7</v>
      </c>
      <c r="N422" s="75" t="s">
        <v>8</v>
      </c>
      <c r="O422" s="75" t="s">
        <v>5</v>
      </c>
    </row>
    <row r="423" spans="1:15" s="26" customFormat="1" ht="19.5">
      <c r="A423" s="56"/>
      <c r="B423" s="81" t="s">
        <v>9</v>
      </c>
      <c r="C423" s="50"/>
      <c r="D423" s="33"/>
      <c r="E423" s="33"/>
      <c r="F423" s="33"/>
      <c r="G423" s="58"/>
      <c r="H423" s="34"/>
      <c r="I423" s="92"/>
      <c r="J423" s="93" t="s">
        <v>2</v>
      </c>
      <c r="K423" s="89"/>
      <c r="L423" s="89"/>
      <c r="M423" s="89"/>
      <c r="N423" s="89"/>
      <c r="O423" s="90"/>
    </row>
    <row r="424" spans="1:15" s="26" customFormat="1" ht="19.5">
      <c r="A424" s="56">
        <v>1</v>
      </c>
      <c r="B424" s="52">
        <v>570440101</v>
      </c>
      <c r="C424" s="53" t="s">
        <v>78</v>
      </c>
      <c r="D424" s="33">
        <v>6</v>
      </c>
      <c r="E424" s="33">
        <v>24</v>
      </c>
      <c r="F424" s="33">
        <f>SUM(D424:E424)</f>
        <v>30</v>
      </c>
      <c r="G424" s="58" t="s">
        <v>23</v>
      </c>
      <c r="H424" s="34"/>
      <c r="I424" s="82" t="s">
        <v>232</v>
      </c>
      <c r="J424" s="52">
        <v>571446101</v>
      </c>
      <c r="K424" s="29" t="s">
        <v>367</v>
      </c>
      <c r="L424" s="27">
        <v>18</v>
      </c>
      <c r="M424" s="27">
        <v>10</v>
      </c>
      <c r="N424" s="27">
        <f>SUM(L424:M424)</f>
        <v>28</v>
      </c>
      <c r="O424" s="95" t="s">
        <v>44</v>
      </c>
    </row>
    <row r="425" spans="1:15" s="26" customFormat="1" ht="19.5">
      <c r="A425" s="56">
        <v>2</v>
      </c>
      <c r="B425" s="52">
        <v>570440201</v>
      </c>
      <c r="C425" s="53" t="s">
        <v>84</v>
      </c>
      <c r="D425" s="33">
        <v>7</v>
      </c>
      <c r="E425" s="33">
        <v>27</v>
      </c>
      <c r="F425" s="33">
        <f t="shared" ref="F425:F433" si="54">SUM(D425:E425)</f>
        <v>34</v>
      </c>
      <c r="G425" s="58" t="s">
        <v>23</v>
      </c>
      <c r="H425" s="34"/>
      <c r="I425" s="82" t="s">
        <v>240</v>
      </c>
      <c r="J425" s="52">
        <v>571449001</v>
      </c>
      <c r="K425" s="29" t="s">
        <v>368</v>
      </c>
      <c r="L425" s="27">
        <v>26</v>
      </c>
      <c r="M425" s="27">
        <v>1</v>
      </c>
      <c r="N425" s="27">
        <f t="shared" ref="N425:N427" si="55">SUM(L425:M425)</f>
        <v>27</v>
      </c>
      <c r="O425" s="95" t="s">
        <v>40</v>
      </c>
    </row>
    <row r="426" spans="1:15" s="26" customFormat="1" ht="19.5">
      <c r="A426" s="56">
        <v>3</v>
      </c>
      <c r="B426" s="52">
        <v>570440202</v>
      </c>
      <c r="C426" s="53" t="s">
        <v>84</v>
      </c>
      <c r="D426" s="33">
        <v>8</v>
      </c>
      <c r="E426" s="33">
        <v>19</v>
      </c>
      <c r="F426" s="33">
        <f t="shared" si="54"/>
        <v>27</v>
      </c>
      <c r="G426" s="58" t="s">
        <v>23</v>
      </c>
      <c r="H426" s="34"/>
      <c r="I426" s="82" t="s">
        <v>241</v>
      </c>
      <c r="J426" s="52">
        <v>572446101</v>
      </c>
      <c r="K426" s="29" t="s">
        <v>398</v>
      </c>
      <c r="L426" s="27">
        <v>13</v>
      </c>
      <c r="M426" s="27">
        <v>4</v>
      </c>
      <c r="N426" s="27">
        <f t="shared" si="55"/>
        <v>17</v>
      </c>
      <c r="O426" s="95" t="s">
        <v>44</v>
      </c>
    </row>
    <row r="427" spans="1:15" s="26" customFormat="1" ht="19.5">
      <c r="A427" s="56">
        <v>4</v>
      </c>
      <c r="B427" s="52">
        <v>570441801</v>
      </c>
      <c r="C427" s="53" t="s">
        <v>187</v>
      </c>
      <c r="D427" s="33">
        <v>8</v>
      </c>
      <c r="E427" s="33">
        <v>10</v>
      </c>
      <c r="F427" s="33">
        <f t="shared" si="54"/>
        <v>18</v>
      </c>
      <c r="G427" s="58" t="s">
        <v>23</v>
      </c>
      <c r="H427" s="34"/>
      <c r="I427" s="99">
        <v>4</v>
      </c>
      <c r="J427" s="52">
        <v>573446101</v>
      </c>
      <c r="K427" s="29" t="s">
        <v>399</v>
      </c>
      <c r="L427" s="27">
        <v>6</v>
      </c>
      <c r="M427" s="27">
        <v>6</v>
      </c>
      <c r="N427" s="27">
        <f t="shared" si="55"/>
        <v>12</v>
      </c>
      <c r="O427" s="95" t="s">
        <v>44</v>
      </c>
    </row>
    <row r="428" spans="1:15" s="26" customFormat="1" ht="19.5">
      <c r="A428" s="56">
        <v>5</v>
      </c>
      <c r="B428" s="52">
        <v>570443511</v>
      </c>
      <c r="C428" s="53" t="s">
        <v>94</v>
      </c>
      <c r="D428" s="33">
        <v>4</v>
      </c>
      <c r="E428" s="33">
        <v>4</v>
      </c>
      <c r="F428" s="33">
        <f t="shared" si="54"/>
        <v>8</v>
      </c>
      <c r="G428" s="58" t="s">
        <v>23</v>
      </c>
      <c r="H428" s="34"/>
      <c r="I428" s="82"/>
      <c r="J428" s="52"/>
      <c r="K428" s="153" t="s">
        <v>21</v>
      </c>
      <c r="L428" s="30">
        <f>SUM(L424:L427)</f>
        <v>63</v>
      </c>
      <c r="M428" s="30">
        <f t="shared" ref="M428:N428" si="56">SUM(M424:M427)</f>
        <v>21</v>
      </c>
      <c r="N428" s="30">
        <f t="shared" si="56"/>
        <v>84</v>
      </c>
      <c r="O428" s="83"/>
    </row>
    <row r="429" spans="1:15" s="26" customFormat="1" ht="19.5">
      <c r="A429" s="56">
        <v>6</v>
      </c>
      <c r="B429" s="52">
        <v>570443521</v>
      </c>
      <c r="C429" s="53" t="s">
        <v>95</v>
      </c>
      <c r="D429" s="33">
        <v>17</v>
      </c>
      <c r="E429" s="33">
        <v>2</v>
      </c>
      <c r="F429" s="33">
        <f t="shared" si="54"/>
        <v>19</v>
      </c>
      <c r="G429" s="58" t="s">
        <v>23</v>
      </c>
      <c r="H429" s="34"/>
      <c r="I429" s="101"/>
      <c r="J429" s="13"/>
      <c r="K429" s="13" t="s">
        <v>389</v>
      </c>
      <c r="L429" s="28">
        <f>SUM(L428)</f>
        <v>63</v>
      </c>
      <c r="M429" s="28">
        <f t="shared" ref="M429:N429" si="57">SUM(M428)</f>
        <v>21</v>
      </c>
      <c r="N429" s="28">
        <f t="shared" si="57"/>
        <v>84</v>
      </c>
      <c r="O429" s="110"/>
    </row>
    <row r="430" spans="1:15" s="26" customFormat="1" ht="19.5">
      <c r="A430" s="56">
        <v>7</v>
      </c>
      <c r="B430" s="52">
        <v>570444201</v>
      </c>
      <c r="C430" s="53" t="s">
        <v>96</v>
      </c>
      <c r="D430" s="33">
        <v>29</v>
      </c>
      <c r="E430" s="33">
        <v>11</v>
      </c>
      <c r="F430" s="33">
        <f t="shared" si="54"/>
        <v>40</v>
      </c>
      <c r="G430" s="58" t="s">
        <v>23</v>
      </c>
      <c r="H430" s="34"/>
      <c r="I430" s="34"/>
      <c r="J430" s="52"/>
    </row>
    <row r="431" spans="1:15" s="26" customFormat="1" ht="19.5">
      <c r="A431" s="56">
        <v>8</v>
      </c>
      <c r="B431" s="52">
        <v>570444202</v>
      </c>
      <c r="C431" s="53" t="s">
        <v>96</v>
      </c>
      <c r="D431" s="33">
        <v>15</v>
      </c>
      <c r="E431" s="33">
        <v>25</v>
      </c>
      <c r="F431" s="33">
        <f t="shared" si="54"/>
        <v>40</v>
      </c>
      <c r="G431" s="58" t="s">
        <v>23</v>
      </c>
      <c r="H431" s="34"/>
      <c r="I431" s="34"/>
      <c r="J431" s="52"/>
    </row>
    <row r="432" spans="1:15" s="26" customFormat="1" ht="19.5">
      <c r="A432" s="56">
        <v>9</v>
      </c>
      <c r="B432" s="52">
        <v>570449901</v>
      </c>
      <c r="C432" s="53" t="s">
        <v>50</v>
      </c>
      <c r="D432" s="33">
        <v>20</v>
      </c>
      <c r="E432" s="33">
        <v>23</v>
      </c>
      <c r="F432" s="33">
        <f t="shared" si="54"/>
        <v>43</v>
      </c>
      <c r="G432" s="58" t="s">
        <v>23</v>
      </c>
      <c r="H432" s="34"/>
      <c r="I432" s="34"/>
      <c r="J432" s="52"/>
    </row>
    <row r="433" spans="1:15" s="26" customFormat="1" ht="19.5">
      <c r="A433" s="56">
        <v>10</v>
      </c>
      <c r="B433" s="52">
        <v>570449902</v>
      </c>
      <c r="C433" s="53" t="s">
        <v>50</v>
      </c>
      <c r="D433" s="33">
        <v>16</v>
      </c>
      <c r="E433" s="33">
        <v>29</v>
      </c>
      <c r="F433" s="33">
        <f t="shared" si="54"/>
        <v>45</v>
      </c>
      <c r="G433" s="58" t="s">
        <v>23</v>
      </c>
      <c r="H433" s="34"/>
      <c r="I433" s="34"/>
      <c r="J433" s="52"/>
    </row>
    <row r="434" spans="1:15" s="26" customFormat="1" ht="19.5">
      <c r="A434" s="56">
        <v>11</v>
      </c>
      <c r="B434" s="52">
        <v>570445701</v>
      </c>
      <c r="C434" s="53" t="s">
        <v>51</v>
      </c>
      <c r="D434" s="33">
        <v>8</v>
      </c>
      <c r="E434" s="33">
        <v>8</v>
      </c>
      <c r="F434" s="33">
        <f t="shared" ref="F434:F439" si="58">SUM(D434:E434)</f>
        <v>16</v>
      </c>
      <c r="G434" s="58" t="s">
        <v>51</v>
      </c>
      <c r="H434" s="34"/>
      <c r="I434" s="34"/>
      <c r="J434" s="52"/>
    </row>
    <row r="435" spans="1:15" s="26" customFormat="1" ht="19.5">
      <c r="A435" s="56">
        <v>12</v>
      </c>
      <c r="B435" s="52">
        <v>570446101</v>
      </c>
      <c r="C435" s="53" t="s">
        <v>44</v>
      </c>
      <c r="D435" s="33">
        <v>28</v>
      </c>
      <c r="E435" s="33">
        <v>16</v>
      </c>
      <c r="F435" s="33">
        <f t="shared" si="58"/>
        <v>44</v>
      </c>
      <c r="G435" s="58" t="s">
        <v>44</v>
      </c>
      <c r="H435" s="34"/>
      <c r="I435" s="34"/>
      <c r="J435" s="52"/>
    </row>
    <row r="436" spans="1:15" s="26" customFormat="1" ht="19.5">
      <c r="A436" s="56">
        <v>13</v>
      </c>
      <c r="B436" s="52">
        <v>570446102</v>
      </c>
      <c r="C436" s="53" t="s">
        <v>44</v>
      </c>
      <c r="D436" s="33">
        <v>23</v>
      </c>
      <c r="E436" s="33">
        <v>21</v>
      </c>
      <c r="F436" s="33">
        <f t="shared" si="58"/>
        <v>44</v>
      </c>
      <c r="G436" s="58" t="s">
        <v>44</v>
      </c>
      <c r="H436" s="34"/>
      <c r="I436" s="34"/>
      <c r="J436" s="52"/>
    </row>
    <row r="437" spans="1:15" s="26" customFormat="1" ht="19.5">
      <c r="A437" s="56">
        <v>14</v>
      </c>
      <c r="B437" s="52">
        <v>570446103</v>
      </c>
      <c r="C437" s="53" t="s">
        <v>108</v>
      </c>
      <c r="D437" s="33">
        <v>15</v>
      </c>
      <c r="E437" s="33">
        <v>14</v>
      </c>
      <c r="F437" s="33">
        <f t="shared" si="58"/>
        <v>29</v>
      </c>
      <c r="G437" s="58" t="s">
        <v>44</v>
      </c>
      <c r="H437" s="34"/>
      <c r="I437" s="34"/>
      <c r="J437" s="52"/>
    </row>
    <row r="438" spans="1:15" s="26" customFormat="1" ht="19.5">
      <c r="A438" s="56">
        <v>15</v>
      </c>
      <c r="B438" s="52">
        <v>570449001</v>
      </c>
      <c r="C438" s="53" t="s">
        <v>40</v>
      </c>
      <c r="D438" s="33">
        <v>26</v>
      </c>
      <c r="E438" s="33">
        <v>18</v>
      </c>
      <c r="F438" s="33">
        <f t="shared" si="58"/>
        <v>44</v>
      </c>
      <c r="G438" s="58" t="s">
        <v>40</v>
      </c>
      <c r="H438" s="34"/>
      <c r="I438" s="34"/>
      <c r="J438" s="52"/>
    </row>
    <row r="439" spans="1:15" s="26" customFormat="1" ht="19.5">
      <c r="A439" s="56">
        <v>16</v>
      </c>
      <c r="B439" s="52">
        <v>570449002</v>
      </c>
      <c r="C439" s="109" t="s">
        <v>40</v>
      </c>
      <c r="D439" s="33">
        <v>22</v>
      </c>
      <c r="E439" s="33">
        <v>18</v>
      </c>
      <c r="F439" s="33">
        <f t="shared" si="58"/>
        <v>40</v>
      </c>
      <c r="G439" s="58" t="s">
        <v>40</v>
      </c>
      <c r="H439" s="34"/>
      <c r="I439" s="34"/>
      <c r="J439" s="52"/>
    </row>
    <row r="440" spans="1:15" s="26" customFormat="1" ht="19.5">
      <c r="A440" s="56"/>
      <c r="B440" s="52"/>
      <c r="C440" s="112" t="s">
        <v>21</v>
      </c>
      <c r="D440" s="48">
        <f>SUM(D424:D439)</f>
        <v>252</v>
      </c>
      <c r="E440" s="48">
        <f t="shared" ref="E440:F440" si="59">SUM(E424:E439)</f>
        <v>269</v>
      </c>
      <c r="F440" s="48">
        <f t="shared" si="59"/>
        <v>521</v>
      </c>
      <c r="G440" s="58"/>
      <c r="H440" s="34"/>
      <c r="I440" s="34"/>
      <c r="J440" s="52"/>
    </row>
    <row r="441" spans="1:15" s="26" customFormat="1" ht="19.5">
      <c r="A441" s="62"/>
      <c r="B441" s="13"/>
      <c r="C441" s="13" t="s">
        <v>389</v>
      </c>
      <c r="D441" s="48">
        <f>SUM(D440)</f>
        <v>252</v>
      </c>
      <c r="E441" s="48">
        <f t="shared" ref="E441:F441" si="60">SUM(E440)</f>
        <v>269</v>
      </c>
      <c r="F441" s="48">
        <f t="shared" si="60"/>
        <v>521</v>
      </c>
      <c r="G441" s="63"/>
      <c r="H441" s="34"/>
      <c r="I441" s="34"/>
      <c r="J441" s="52"/>
    </row>
    <row r="442" spans="1:15" s="26" customFormat="1" ht="19.5">
      <c r="A442" s="52"/>
      <c r="B442" s="52"/>
      <c r="C442" s="52"/>
      <c r="D442" s="33"/>
      <c r="E442" s="33"/>
      <c r="F442" s="33"/>
      <c r="G442" s="49"/>
      <c r="H442" s="34"/>
      <c r="I442" s="34"/>
      <c r="J442" s="52"/>
    </row>
    <row r="443" spans="1:15" s="26" customFormat="1" ht="19.5">
      <c r="A443" s="52"/>
      <c r="B443" s="52"/>
      <c r="C443" s="52"/>
      <c r="D443" s="33"/>
      <c r="E443" s="33"/>
      <c r="F443" s="33"/>
      <c r="G443" s="49"/>
      <c r="H443" s="34"/>
      <c r="I443" s="34"/>
      <c r="J443" s="52"/>
    </row>
    <row r="444" spans="1:15">
      <c r="A444" s="52"/>
      <c r="B444" s="11"/>
      <c r="C444" s="52"/>
      <c r="D444" s="33"/>
      <c r="E444" s="33"/>
      <c r="F444" s="33"/>
      <c r="G444" s="49"/>
      <c r="K444" s="202" t="s">
        <v>384</v>
      </c>
      <c r="L444" s="202"/>
      <c r="M444" s="202"/>
      <c r="N444" s="202"/>
    </row>
    <row r="445" spans="1:15">
      <c r="A445" s="203" t="s">
        <v>387</v>
      </c>
      <c r="B445" s="203"/>
      <c r="C445" s="203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</row>
    <row r="446" spans="1:15">
      <c r="A446" s="200" t="s">
        <v>115</v>
      </c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</row>
    <row r="447" spans="1:15">
      <c r="A447" s="209" t="s">
        <v>1</v>
      </c>
      <c r="B447" s="210"/>
      <c r="C447" s="210"/>
      <c r="D447" s="210"/>
      <c r="E447" s="210"/>
      <c r="F447" s="210"/>
      <c r="G447" s="211"/>
      <c r="H447" s="50"/>
      <c r="I447" s="209" t="s">
        <v>2</v>
      </c>
      <c r="J447" s="210"/>
      <c r="K447" s="210"/>
      <c r="L447" s="210"/>
      <c r="M447" s="210"/>
      <c r="N447" s="210"/>
      <c r="O447" s="211"/>
    </row>
    <row r="448" spans="1:15">
      <c r="A448" s="75" t="s">
        <v>3</v>
      </c>
      <c r="B448" s="75" t="s">
        <v>4</v>
      </c>
      <c r="C448" s="75" t="s">
        <v>126</v>
      </c>
      <c r="D448" s="75" t="s">
        <v>6</v>
      </c>
      <c r="E448" s="75" t="s">
        <v>7</v>
      </c>
      <c r="F448" s="75" t="s">
        <v>8</v>
      </c>
      <c r="G448" s="75" t="s">
        <v>5</v>
      </c>
      <c r="I448" s="75" t="s">
        <v>3</v>
      </c>
      <c r="J448" s="75" t="s">
        <v>4</v>
      </c>
      <c r="K448" s="75" t="s">
        <v>126</v>
      </c>
      <c r="L448" s="75" t="s">
        <v>6</v>
      </c>
      <c r="M448" s="75" t="s">
        <v>7</v>
      </c>
      <c r="N448" s="75" t="s">
        <v>8</v>
      </c>
      <c r="O448" s="75" t="s">
        <v>5</v>
      </c>
    </row>
    <row r="449" spans="1:15" s="26" customFormat="1" ht="19.5">
      <c r="A449" s="56"/>
      <c r="B449" s="81" t="s">
        <v>9</v>
      </c>
      <c r="C449" s="50"/>
      <c r="D449" s="33"/>
      <c r="E449" s="33"/>
      <c r="F449" s="33"/>
      <c r="G449" s="58"/>
      <c r="H449" s="34"/>
      <c r="I449" s="92"/>
      <c r="J449" s="93" t="s">
        <v>2</v>
      </c>
      <c r="K449" s="89"/>
      <c r="L449" s="89"/>
      <c r="M449" s="89"/>
      <c r="N449" s="89"/>
      <c r="O449" s="90"/>
    </row>
    <row r="450" spans="1:15" s="26" customFormat="1" ht="19.5">
      <c r="A450" s="56">
        <v>1</v>
      </c>
      <c r="B450" s="52">
        <v>570165511</v>
      </c>
      <c r="C450" s="53" t="s">
        <v>133</v>
      </c>
      <c r="D450" s="33">
        <v>16</v>
      </c>
      <c r="E450" s="33"/>
      <c r="F450" s="33">
        <f>SUM(D450:E450)</f>
        <v>16</v>
      </c>
      <c r="G450" s="96" t="s">
        <v>52</v>
      </c>
      <c r="H450" s="34"/>
      <c r="I450" s="82" t="s">
        <v>232</v>
      </c>
      <c r="J450" s="52">
        <v>571167501</v>
      </c>
      <c r="K450" s="12" t="s">
        <v>369</v>
      </c>
      <c r="L450" s="52">
        <v>12</v>
      </c>
      <c r="M450" s="52"/>
      <c r="N450" s="52">
        <f>SUM(L450:M450)</f>
        <v>12</v>
      </c>
      <c r="O450" s="57" t="s">
        <v>54</v>
      </c>
    </row>
    <row r="451" spans="1:15" s="26" customFormat="1" ht="19.5">
      <c r="A451" s="56">
        <v>2</v>
      </c>
      <c r="B451" s="52">
        <v>570165621</v>
      </c>
      <c r="C451" s="53" t="s">
        <v>400</v>
      </c>
      <c r="D451" s="33">
        <v>3</v>
      </c>
      <c r="E451" s="33">
        <v>2</v>
      </c>
      <c r="F451" s="33">
        <f t="shared" ref="F451:F452" si="61">SUM(D451:E451)</f>
        <v>5</v>
      </c>
      <c r="G451" s="96" t="s">
        <v>52</v>
      </c>
      <c r="H451" s="34"/>
      <c r="I451" s="82" t="s">
        <v>240</v>
      </c>
      <c r="J451" s="52">
        <v>572167311</v>
      </c>
      <c r="K451" s="114" t="s">
        <v>427</v>
      </c>
      <c r="L451" s="52">
        <v>25</v>
      </c>
      <c r="M451" s="52"/>
      <c r="N451" s="52">
        <f t="shared" ref="N451" si="62">SUM(L451:M451)</f>
        <v>25</v>
      </c>
      <c r="O451" s="57" t="s">
        <v>52</v>
      </c>
    </row>
    <row r="452" spans="1:15" s="26" customFormat="1" ht="19.5">
      <c r="A452" s="56">
        <v>3</v>
      </c>
      <c r="B452" s="52">
        <v>570166511</v>
      </c>
      <c r="C452" s="53" t="s">
        <v>132</v>
      </c>
      <c r="D452" s="33">
        <v>32</v>
      </c>
      <c r="E452" s="33"/>
      <c r="F452" s="33">
        <f t="shared" si="61"/>
        <v>32</v>
      </c>
      <c r="G452" s="96" t="s">
        <v>52</v>
      </c>
      <c r="H452" s="34"/>
      <c r="I452" s="82"/>
      <c r="J452" s="52"/>
      <c r="K452" s="112" t="s">
        <v>21</v>
      </c>
      <c r="L452" s="51">
        <f>SUM(L450:L451)</f>
        <v>37</v>
      </c>
      <c r="M452" s="51"/>
      <c r="N452" s="51">
        <f t="shared" ref="N452" si="63">SUM(N450:N451)</f>
        <v>37</v>
      </c>
      <c r="O452" s="107"/>
    </row>
    <row r="453" spans="1:15" s="26" customFormat="1" ht="19.5">
      <c r="A453" s="56">
        <v>4</v>
      </c>
      <c r="B453" s="52">
        <v>570162201</v>
      </c>
      <c r="C453" s="53" t="s">
        <v>401</v>
      </c>
      <c r="D453" s="33">
        <v>5</v>
      </c>
      <c r="E453" s="33"/>
      <c r="F453" s="33">
        <f>SUM(D453:E453)</f>
        <v>5</v>
      </c>
      <c r="G453" s="96" t="s">
        <v>54</v>
      </c>
      <c r="H453" s="34"/>
      <c r="I453" s="82"/>
      <c r="J453" s="50" t="s">
        <v>22</v>
      </c>
      <c r="K453" s="52"/>
      <c r="L453" s="52"/>
      <c r="M453" s="52"/>
      <c r="N453" s="52"/>
      <c r="O453" s="107"/>
    </row>
    <row r="454" spans="1:15" s="26" customFormat="1" ht="19.5">
      <c r="A454" s="56">
        <v>5</v>
      </c>
      <c r="B454" s="52">
        <v>570166801</v>
      </c>
      <c r="C454" s="156" t="s">
        <v>402</v>
      </c>
      <c r="D454" s="33">
        <v>4</v>
      </c>
      <c r="E454" s="33"/>
      <c r="F454" s="33">
        <f>SUM(D454:E454)</f>
        <v>4</v>
      </c>
      <c r="G454" s="96" t="s">
        <v>54</v>
      </c>
      <c r="H454" s="34"/>
      <c r="I454" s="56">
        <v>3</v>
      </c>
      <c r="J454" s="52">
        <v>575567801</v>
      </c>
      <c r="K454" s="12" t="s">
        <v>408</v>
      </c>
      <c r="L454" s="13">
        <v>6</v>
      </c>
      <c r="M454" s="13"/>
      <c r="N454" s="13">
        <f>SUM(L454:M454)</f>
        <v>6</v>
      </c>
      <c r="O454" s="57" t="s">
        <v>52</v>
      </c>
    </row>
    <row r="455" spans="1:15" s="26" customFormat="1" ht="19.5">
      <c r="A455" s="56"/>
      <c r="B455" s="52"/>
      <c r="C455" s="14" t="s">
        <v>194</v>
      </c>
      <c r="D455" s="48">
        <f>SUM(D450:D454)</f>
        <v>60</v>
      </c>
      <c r="E455" s="48">
        <f t="shared" ref="E455:F455" si="64">SUM(E450:E454)</f>
        <v>2</v>
      </c>
      <c r="F455" s="48">
        <f t="shared" si="64"/>
        <v>62</v>
      </c>
      <c r="G455" s="58"/>
      <c r="H455" s="34"/>
      <c r="I455" s="100"/>
      <c r="J455" s="29"/>
      <c r="K455" s="153" t="s">
        <v>153</v>
      </c>
      <c r="L455" s="28">
        <f>SUM(L454)</f>
        <v>6</v>
      </c>
      <c r="M455" s="28"/>
      <c r="N455" s="28">
        <f t="shared" ref="N455" si="65">SUM(N454)</f>
        <v>6</v>
      </c>
      <c r="O455" s="98"/>
    </row>
    <row r="456" spans="1:15" s="26" customFormat="1" ht="19.5">
      <c r="A456" s="56">
        <v>6</v>
      </c>
      <c r="B456" s="52">
        <v>570465511</v>
      </c>
      <c r="C456" s="53" t="s">
        <v>87</v>
      </c>
      <c r="D456" s="33">
        <v>19</v>
      </c>
      <c r="E456" s="33"/>
      <c r="F456" s="33">
        <f>SUM(D456:E456)</f>
        <v>19</v>
      </c>
      <c r="G456" s="96" t="s">
        <v>52</v>
      </c>
      <c r="H456" s="34"/>
      <c r="I456" s="82"/>
      <c r="J456" s="132"/>
      <c r="K456" s="13" t="s">
        <v>389</v>
      </c>
      <c r="L456" s="13">
        <f>SUM(L452,L455)</f>
        <v>43</v>
      </c>
      <c r="M456" s="13"/>
      <c r="N456" s="13">
        <f t="shared" ref="N456" si="66">SUM(N452,N455)</f>
        <v>43</v>
      </c>
      <c r="O456" s="107"/>
    </row>
    <row r="457" spans="1:15" s="26" customFormat="1" ht="19.5">
      <c r="A457" s="56">
        <v>7</v>
      </c>
      <c r="B457" s="52">
        <v>570465611</v>
      </c>
      <c r="C457" s="53" t="s">
        <v>86</v>
      </c>
      <c r="D457" s="33">
        <v>17</v>
      </c>
      <c r="E457" s="33">
        <v>5</v>
      </c>
      <c r="F457" s="33">
        <f t="shared" ref="F457:F459" si="67">SUM(D457:E457)</f>
        <v>22</v>
      </c>
      <c r="G457" s="96" t="s">
        <v>52</v>
      </c>
      <c r="H457" s="34"/>
      <c r="I457" s="101"/>
      <c r="J457" s="13"/>
      <c r="K457" s="149"/>
      <c r="L457" s="149"/>
      <c r="M457" s="149"/>
      <c r="N457" s="149"/>
      <c r="O457" s="110"/>
    </row>
    <row r="458" spans="1:15" s="26" customFormat="1" ht="19.5">
      <c r="A458" s="56">
        <v>8</v>
      </c>
      <c r="B458" s="52">
        <v>570465621</v>
      </c>
      <c r="C458" s="53" t="s">
        <v>85</v>
      </c>
      <c r="D458" s="33">
        <v>5</v>
      </c>
      <c r="E458" s="33">
        <v>1</v>
      </c>
      <c r="F458" s="33">
        <f t="shared" si="67"/>
        <v>6</v>
      </c>
      <c r="G458" s="96" t="s">
        <v>52</v>
      </c>
      <c r="H458" s="34"/>
      <c r="I458" s="34"/>
      <c r="J458" s="52"/>
    </row>
    <row r="459" spans="1:15" s="26" customFormat="1" ht="19.5">
      <c r="A459" s="56">
        <v>9</v>
      </c>
      <c r="B459" s="52">
        <v>570466511</v>
      </c>
      <c r="C459" s="53" t="s">
        <v>88</v>
      </c>
      <c r="D459" s="33">
        <v>15</v>
      </c>
      <c r="E459" s="33">
        <v>2</v>
      </c>
      <c r="F459" s="33">
        <f t="shared" si="67"/>
        <v>17</v>
      </c>
      <c r="G459" s="96" t="s">
        <v>52</v>
      </c>
      <c r="H459" s="34"/>
      <c r="I459" s="34"/>
      <c r="J459" s="52"/>
    </row>
    <row r="460" spans="1:15" s="26" customFormat="1" ht="19.5">
      <c r="A460" s="56">
        <v>10</v>
      </c>
      <c r="B460" s="52">
        <v>570462201</v>
      </c>
      <c r="C460" s="53" t="s">
        <v>89</v>
      </c>
      <c r="D460" s="33">
        <v>10</v>
      </c>
      <c r="E460" s="33">
        <v>1</v>
      </c>
      <c r="F460" s="33">
        <f>SUM(D460:E460)</f>
        <v>11</v>
      </c>
      <c r="G460" s="96" t="s">
        <v>54</v>
      </c>
      <c r="H460" s="34"/>
      <c r="I460" s="34"/>
      <c r="J460" s="52"/>
    </row>
    <row r="461" spans="1:15" s="26" customFormat="1" ht="19.5">
      <c r="A461" s="56">
        <v>11</v>
      </c>
      <c r="B461" s="52">
        <v>570466801</v>
      </c>
      <c r="C461" s="53" t="s">
        <v>403</v>
      </c>
      <c r="D461" s="33">
        <v>16</v>
      </c>
      <c r="E461" s="33">
        <v>3</v>
      </c>
      <c r="F461" s="33">
        <f t="shared" ref="F461:F463" si="68">SUM(D461:E461)</f>
        <v>19</v>
      </c>
      <c r="G461" s="96" t="s">
        <v>54</v>
      </c>
      <c r="H461" s="34"/>
      <c r="I461" s="34"/>
      <c r="J461" s="52"/>
    </row>
    <row r="462" spans="1:15" s="26" customFormat="1" ht="19.5">
      <c r="A462" s="56">
        <v>12</v>
      </c>
      <c r="B462" s="52">
        <v>570467101</v>
      </c>
      <c r="C462" s="53" t="s">
        <v>91</v>
      </c>
      <c r="D462" s="33">
        <v>9</v>
      </c>
      <c r="E462" s="33">
        <v>9</v>
      </c>
      <c r="F462" s="33">
        <f t="shared" si="68"/>
        <v>18</v>
      </c>
      <c r="G462" s="96" t="s">
        <v>54</v>
      </c>
      <c r="H462" s="34"/>
      <c r="I462" s="34"/>
      <c r="J462" s="52"/>
    </row>
    <row r="463" spans="1:15" s="26" customFormat="1" ht="19.5">
      <c r="A463" s="56">
        <v>13</v>
      </c>
      <c r="B463" s="52">
        <v>570467701</v>
      </c>
      <c r="C463" s="156" t="s">
        <v>221</v>
      </c>
      <c r="D463" s="33">
        <v>3</v>
      </c>
      <c r="E463" s="33">
        <v>2</v>
      </c>
      <c r="F463" s="33">
        <f t="shared" si="68"/>
        <v>5</v>
      </c>
      <c r="G463" s="96" t="s">
        <v>54</v>
      </c>
      <c r="H463" s="34"/>
      <c r="I463" s="34"/>
      <c r="J463" s="52"/>
    </row>
    <row r="464" spans="1:15" s="26" customFormat="1" ht="19.5">
      <c r="A464" s="56"/>
      <c r="B464" s="52"/>
      <c r="C464" s="112" t="s">
        <v>157</v>
      </c>
      <c r="D464" s="35">
        <f>SUM(D456:D463)</f>
        <v>94</v>
      </c>
      <c r="E464" s="35">
        <f t="shared" ref="E464:F464" si="69">SUM(E456:E463)</f>
        <v>23</v>
      </c>
      <c r="F464" s="35">
        <f t="shared" si="69"/>
        <v>117</v>
      </c>
      <c r="G464" s="58"/>
      <c r="H464" s="34"/>
      <c r="I464" s="34"/>
      <c r="J464" s="52"/>
    </row>
    <row r="465" spans="1:15" s="26" customFormat="1" ht="19.5">
      <c r="A465" s="56"/>
      <c r="B465" s="52"/>
      <c r="C465" s="14" t="s">
        <v>21</v>
      </c>
      <c r="D465" s="48">
        <f>SUM(D464,D455)</f>
        <v>154</v>
      </c>
      <c r="E465" s="48">
        <f t="shared" ref="E465:F465" si="70">SUM(E464,E455)</f>
        <v>25</v>
      </c>
      <c r="F465" s="48">
        <f t="shared" si="70"/>
        <v>179</v>
      </c>
      <c r="G465" s="58"/>
      <c r="H465" s="34"/>
      <c r="I465" s="34"/>
      <c r="J465" s="52"/>
    </row>
    <row r="466" spans="1:15" s="26" customFormat="1" ht="19.5">
      <c r="A466" s="62"/>
      <c r="B466" s="13"/>
      <c r="C466" s="51" t="s">
        <v>389</v>
      </c>
      <c r="D466" s="48">
        <f>SUM(D464,D455)</f>
        <v>154</v>
      </c>
      <c r="E466" s="48">
        <f t="shared" ref="E466:F466" si="71">SUM(E464,E455)</f>
        <v>25</v>
      </c>
      <c r="F466" s="48">
        <f t="shared" si="71"/>
        <v>179</v>
      </c>
      <c r="G466" s="63"/>
      <c r="H466" s="34"/>
      <c r="I466" s="34"/>
      <c r="J466" s="52"/>
    </row>
    <row r="467" spans="1:15" s="26" customFormat="1" ht="19.5">
      <c r="A467" s="214" t="s">
        <v>250</v>
      </c>
      <c r="B467" s="214"/>
      <c r="C467" s="214"/>
      <c r="D467" s="214"/>
      <c r="E467" s="214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</row>
    <row r="468" spans="1:15" s="26" customFormat="1" ht="19.5">
      <c r="A468" s="214" t="s">
        <v>251</v>
      </c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</row>
    <row r="469" spans="1:15" s="26" customFormat="1" ht="19.5">
      <c r="A469" s="52"/>
      <c r="B469" s="52"/>
      <c r="C469" s="52"/>
      <c r="D469" s="33"/>
      <c r="E469" s="33"/>
      <c r="F469" s="33"/>
      <c r="G469" s="49"/>
      <c r="H469" s="34"/>
      <c r="I469" s="34"/>
      <c r="J469" s="52"/>
    </row>
    <row r="470" spans="1:15" s="26" customFormat="1" ht="19.5">
      <c r="A470" s="52"/>
      <c r="B470" s="52"/>
      <c r="C470" s="52"/>
      <c r="D470" s="33"/>
      <c r="E470" s="33"/>
      <c r="F470" s="33"/>
      <c r="G470" s="49"/>
      <c r="H470" s="34"/>
      <c r="I470" s="34"/>
      <c r="J470" s="52"/>
    </row>
    <row r="471" spans="1:15">
      <c r="A471" s="52"/>
      <c r="B471" s="52"/>
      <c r="C471" s="52"/>
      <c r="D471" s="33"/>
      <c r="E471" s="33"/>
      <c r="F471" s="33"/>
      <c r="G471" s="49"/>
      <c r="K471" s="202" t="s">
        <v>384</v>
      </c>
      <c r="L471" s="202"/>
      <c r="M471" s="202"/>
      <c r="N471" s="202"/>
    </row>
    <row r="472" spans="1:15">
      <c r="A472" s="52"/>
      <c r="B472" s="52"/>
      <c r="C472" s="52"/>
      <c r="D472" s="33"/>
      <c r="E472" s="33"/>
      <c r="F472" s="33"/>
      <c r="G472" s="49"/>
    </row>
    <row r="473" spans="1:15">
      <c r="A473" s="203" t="s">
        <v>387</v>
      </c>
      <c r="B473" s="203"/>
      <c r="C473" s="203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</row>
    <row r="474" spans="1:15">
      <c r="A474" s="200" t="s">
        <v>118</v>
      </c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</row>
    <row r="475" spans="1:15">
      <c r="A475" s="209" t="s">
        <v>1</v>
      </c>
      <c r="B475" s="210"/>
      <c r="C475" s="210"/>
      <c r="D475" s="210"/>
      <c r="E475" s="210"/>
      <c r="F475" s="210"/>
      <c r="G475" s="211"/>
      <c r="H475" s="50"/>
      <c r="I475" s="50"/>
      <c r="J475" s="50"/>
      <c r="K475" s="50"/>
      <c r="L475" s="50"/>
      <c r="M475" s="50"/>
      <c r="N475" s="50"/>
      <c r="O475" s="50"/>
    </row>
    <row r="476" spans="1:15">
      <c r="A476" s="75" t="s">
        <v>3</v>
      </c>
      <c r="B476" s="75" t="s">
        <v>4</v>
      </c>
      <c r="C476" s="75" t="s">
        <v>126</v>
      </c>
      <c r="D476" s="75" t="s">
        <v>6</v>
      </c>
      <c r="E476" s="75" t="s">
        <v>7</v>
      </c>
      <c r="F476" s="75" t="s">
        <v>8</v>
      </c>
      <c r="G476" s="75" t="s">
        <v>5</v>
      </c>
    </row>
    <row r="477" spans="1:15" s="26" customFormat="1" ht="19.5">
      <c r="A477" s="65"/>
      <c r="B477" s="81" t="s">
        <v>9</v>
      </c>
      <c r="C477" s="81"/>
      <c r="D477" s="35"/>
      <c r="E477" s="35"/>
      <c r="F477" s="35"/>
      <c r="G477" s="68"/>
      <c r="H477" s="34"/>
      <c r="I477" s="34"/>
      <c r="J477" s="52"/>
    </row>
    <row r="478" spans="1:15" s="26" customFormat="1" ht="19.5">
      <c r="A478" s="56">
        <v>1</v>
      </c>
      <c r="B478" s="52">
        <v>570451101</v>
      </c>
      <c r="C478" s="53" t="s">
        <v>67</v>
      </c>
      <c r="D478" s="33">
        <v>13</v>
      </c>
      <c r="E478" s="33">
        <v>14</v>
      </c>
      <c r="F478" s="33">
        <f>SUM(D478:E478)</f>
        <v>27</v>
      </c>
      <c r="G478" s="58" t="s">
        <v>25</v>
      </c>
      <c r="H478" s="34"/>
      <c r="I478" s="34"/>
      <c r="J478" s="52"/>
    </row>
    <row r="479" spans="1:15" s="26" customFormat="1" ht="19.5">
      <c r="A479" s="56">
        <v>2</v>
      </c>
      <c r="B479" s="52">
        <v>570455801</v>
      </c>
      <c r="C479" s="109" t="s">
        <v>77</v>
      </c>
      <c r="D479" s="33"/>
      <c r="E479" s="33">
        <v>6</v>
      </c>
      <c r="F479" s="33">
        <f>SUM(D479:E479)</f>
        <v>6</v>
      </c>
      <c r="G479" s="58" t="s">
        <v>25</v>
      </c>
      <c r="H479" s="34"/>
      <c r="I479" s="34"/>
      <c r="J479" s="52"/>
    </row>
    <row r="480" spans="1:15" s="26" customFormat="1" ht="19.5">
      <c r="A480" s="56"/>
      <c r="B480" s="52"/>
      <c r="C480" s="112" t="s">
        <v>157</v>
      </c>
      <c r="D480" s="48">
        <f>SUM(D478:D479)</f>
        <v>13</v>
      </c>
      <c r="E480" s="48">
        <f t="shared" ref="E480:F480" si="72">SUM(E478:E479)</f>
        <v>20</v>
      </c>
      <c r="F480" s="48">
        <f t="shared" si="72"/>
        <v>33</v>
      </c>
      <c r="G480" s="58"/>
      <c r="H480" s="34"/>
      <c r="I480" s="34"/>
      <c r="J480" s="52"/>
    </row>
    <row r="481" spans="1:23" s="26" customFormat="1" ht="19.5">
      <c r="A481" s="56"/>
      <c r="B481" s="132"/>
      <c r="C481" s="13" t="s">
        <v>389</v>
      </c>
      <c r="D481" s="48">
        <f>SUM(D480)</f>
        <v>13</v>
      </c>
      <c r="E481" s="48">
        <f t="shared" ref="E481:F481" si="73">SUM(E480)</f>
        <v>20</v>
      </c>
      <c r="F481" s="48">
        <f t="shared" si="73"/>
        <v>33</v>
      </c>
      <c r="G481" s="58"/>
      <c r="H481" s="34"/>
      <c r="I481" s="34"/>
      <c r="J481" s="52"/>
    </row>
    <row r="482" spans="1:23">
      <c r="A482" s="62"/>
      <c r="B482" s="20"/>
      <c r="C482" s="13"/>
      <c r="D482" s="78"/>
      <c r="E482" s="78"/>
      <c r="F482" s="78"/>
      <c r="G482" s="63"/>
      <c r="U482" s="4"/>
      <c r="V482" s="4"/>
      <c r="W482" s="4"/>
    </row>
    <row r="483" spans="1:23">
      <c r="A483" s="52"/>
      <c r="B483" s="12"/>
      <c r="C483" s="52"/>
      <c r="D483" s="33"/>
      <c r="E483" s="33"/>
      <c r="F483" s="33"/>
      <c r="G483" s="49"/>
      <c r="U483" s="4"/>
      <c r="V483" s="4"/>
      <c r="W483" s="4"/>
    </row>
    <row r="484" spans="1:23">
      <c r="A484" s="52"/>
      <c r="B484" s="12"/>
      <c r="C484" s="52"/>
      <c r="D484" s="33"/>
      <c r="E484" s="33"/>
      <c r="F484" s="33"/>
      <c r="G484" s="49"/>
      <c r="U484" s="4"/>
      <c r="V484" s="4"/>
      <c r="W484" s="4"/>
    </row>
    <row r="485" spans="1:23">
      <c r="A485" s="203" t="s">
        <v>387</v>
      </c>
      <c r="B485" s="203"/>
      <c r="C485" s="203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</row>
    <row r="486" spans="1:23">
      <c r="A486" s="200" t="s">
        <v>57</v>
      </c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</row>
    <row r="487" spans="1:23">
      <c r="A487" s="209" t="s">
        <v>1</v>
      </c>
      <c r="B487" s="210"/>
      <c r="C487" s="210"/>
      <c r="D487" s="210"/>
      <c r="E487" s="210"/>
      <c r="F487" s="210"/>
      <c r="G487" s="211"/>
      <c r="H487" s="50"/>
      <c r="I487" s="50"/>
      <c r="J487" s="50"/>
      <c r="K487" s="50"/>
      <c r="L487" s="50"/>
      <c r="M487" s="50"/>
      <c r="N487" s="50"/>
      <c r="O487" s="50"/>
    </row>
    <row r="488" spans="1:23">
      <c r="A488" s="75" t="s">
        <v>3</v>
      </c>
      <c r="B488" s="75" t="s">
        <v>4</v>
      </c>
      <c r="C488" s="75" t="s">
        <v>126</v>
      </c>
      <c r="D488" s="75" t="s">
        <v>6</v>
      </c>
      <c r="E488" s="75" t="s">
        <v>7</v>
      </c>
      <c r="F488" s="75" t="s">
        <v>8</v>
      </c>
      <c r="G488" s="75" t="s">
        <v>5</v>
      </c>
    </row>
    <row r="489" spans="1:23" s="26" customFormat="1" ht="19.5">
      <c r="A489" s="65"/>
      <c r="B489" s="81" t="s">
        <v>9</v>
      </c>
      <c r="C489" s="81"/>
      <c r="D489" s="35"/>
      <c r="E489" s="35"/>
      <c r="F489" s="35"/>
      <c r="G489" s="68"/>
      <c r="H489" s="34"/>
      <c r="I489" s="34"/>
      <c r="J489" s="52"/>
    </row>
    <row r="490" spans="1:23" s="26" customFormat="1" ht="19.5">
      <c r="A490" s="56">
        <v>1</v>
      </c>
      <c r="B490" s="52">
        <v>570443701</v>
      </c>
      <c r="C490" s="53" t="s">
        <v>92</v>
      </c>
      <c r="D490" s="33">
        <v>7</v>
      </c>
      <c r="E490" s="33">
        <v>32</v>
      </c>
      <c r="F490" s="33">
        <f>SUM(D490:E490)</f>
        <v>39</v>
      </c>
      <c r="G490" s="58" t="s">
        <v>23</v>
      </c>
      <c r="H490" s="34"/>
      <c r="I490" s="34"/>
      <c r="J490" s="52"/>
    </row>
    <row r="491" spans="1:23" s="26" customFormat="1" ht="19.5">
      <c r="A491" s="56">
        <v>2</v>
      </c>
      <c r="B491" s="52">
        <v>570446401</v>
      </c>
      <c r="C491" s="53" t="s">
        <v>93</v>
      </c>
      <c r="D491" s="33">
        <v>1</v>
      </c>
      <c r="E491" s="33">
        <v>16</v>
      </c>
      <c r="F491" s="33">
        <f t="shared" ref="F491:F492" si="74">SUM(D491:E491)</f>
        <v>17</v>
      </c>
      <c r="G491" s="58" t="s">
        <v>23</v>
      </c>
      <c r="H491" s="34"/>
      <c r="I491" s="34"/>
      <c r="J491" s="52"/>
    </row>
    <row r="492" spans="1:23" s="26" customFormat="1" ht="19.5">
      <c r="A492" s="56">
        <v>3</v>
      </c>
      <c r="B492" s="52">
        <v>570446402</v>
      </c>
      <c r="C492" s="109" t="s">
        <v>222</v>
      </c>
      <c r="D492" s="33"/>
      <c r="E492" s="33">
        <v>18</v>
      </c>
      <c r="F492" s="33">
        <f t="shared" si="74"/>
        <v>18</v>
      </c>
      <c r="G492" s="58" t="s">
        <v>23</v>
      </c>
      <c r="H492" s="34"/>
      <c r="I492" s="34"/>
      <c r="J492" s="52"/>
    </row>
    <row r="493" spans="1:23" s="26" customFormat="1" ht="19.5">
      <c r="A493" s="56"/>
      <c r="B493" s="52"/>
      <c r="C493" s="112" t="s">
        <v>157</v>
      </c>
      <c r="D493" s="48">
        <f>SUM(D490:D492)</f>
        <v>8</v>
      </c>
      <c r="E493" s="48">
        <f t="shared" ref="E493:F493" si="75">SUM(E490:E492)</f>
        <v>66</v>
      </c>
      <c r="F493" s="48">
        <f t="shared" si="75"/>
        <v>74</v>
      </c>
      <c r="G493" s="58"/>
      <c r="H493" s="34"/>
      <c r="I493" s="34"/>
      <c r="J493" s="52"/>
      <c r="K493" s="29"/>
    </row>
    <row r="494" spans="1:23" s="26" customFormat="1" ht="19.5">
      <c r="A494" s="56"/>
      <c r="B494" s="132"/>
      <c r="C494" s="13" t="s">
        <v>389</v>
      </c>
      <c r="D494" s="48">
        <f>SUM(D493)</f>
        <v>8</v>
      </c>
      <c r="E494" s="48">
        <f t="shared" ref="E494:F494" si="76">SUM(E493)</f>
        <v>66</v>
      </c>
      <c r="F494" s="48">
        <f t="shared" si="76"/>
        <v>74</v>
      </c>
      <c r="G494" s="58"/>
      <c r="H494" s="34"/>
      <c r="I494" s="34"/>
      <c r="J494" s="52"/>
    </row>
    <row r="495" spans="1:23" s="26" customFormat="1" ht="19.5">
      <c r="A495" s="62"/>
      <c r="B495" s="13"/>
      <c r="C495" s="13"/>
      <c r="D495" s="78"/>
      <c r="E495" s="78"/>
      <c r="F495" s="78"/>
      <c r="G495" s="63"/>
      <c r="H495" s="34"/>
      <c r="I495" s="34"/>
      <c r="J495" s="52"/>
    </row>
    <row r="496" spans="1:23" s="26" customFormat="1" ht="19.5">
      <c r="A496" s="52"/>
      <c r="B496" s="52"/>
      <c r="C496" s="52"/>
      <c r="D496" s="33"/>
      <c r="E496" s="33"/>
      <c r="F496" s="33"/>
      <c r="G496" s="49"/>
      <c r="H496" s="34"/>
      <c r="I496" s="34"/>
      <c r="J496" s="52"/>
    </row>
    <row r="497" spans="1:15" s="26" customFormat="1" ht="19.5">
      <c r="A497" s="132"/>
      <c r="B497" s="132"/>
      <c r="C497" s="132"/>
      <c r="D497" s="33"/>
      <c r="E497" s="33"/>
      <c r="F497" s="33"/>
      <c r="G497" s="49"/>
      <c r="H497" s="34"/>
      <c r="I497" s="34"/>
      <c r="J497" s="132"/>
    </row>
    <row r="498" spans="1:15" s="26" customFormat="1" ht="19.5">
      <c r="A498" s="52"/>
      <c r="B498" s="52"/>
      <c r="C498" s="52"/>
      <c r="D498" s="33"/>
      <c r="E498" s="33"/>
      <c r="F498" s="33"/>
      <c r="G498" s="49"/>
      <c r="H498" s="34"/>
      <c r="I498" s="34"/>
      <c r="J498" s="52"/>
      <c r="K498" s="202" t="s">
        <v>384</v>
      </c>
      <c r="L498" s="202"/>
      <c r="M498" s="202"/>
      <c r="N498" s="202"/>
    </row>
    <row r="499" spans="1:15" s="26" customFormat="1" ht="19.5">
      <c r="A499" s="52"/>
      <c r="B499" s="52"/>
      <c r="C499" s="52"/>
      <c r="D499" s="33"/>
      <c r="E499" s="33"/>
      <c r="F499" s="33"/>
      <c r="G499" s="49"/>
      <c r="H499" s="34"/>
      <c r="I499" s="34"/>
      <c r="J499" s="52"/>
    </row>
    <row r="500" spans="1:15">
      <c r="A500" s="203" t="s">
        <v>230</v>
      </c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</row>
    <row r="501" spans="1:15">
      <c r="A501" s="200" t="s">
        <v>0</v>
      </c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</row>
    <row r="502" spans="1:15">
      <c r="A502" s="213" t="s">
        <v>1</v>
      </c>
      <c r="B502" s="213"/>
      <c r="C502" s="213"/>
      <c r="D502" s="213"/>
      <c r="E502" s="213"/>
      <c r="F502" s="213"/>
      <c r="G502" s="213"/>
      <c r="H502" s="50"/>
      <c r="I502" s="209" t="s">
        <v>2</v>
      </c>
      <c r="J502" s="210"/>
      <c r="K502" s="210"/>
      <c r="L502" s="210"/>
      <c r="M502" s="210"/>
      <c r="N502" s="210"/>
      <c r="O502" s="211"/>
    </row>
    <row r="503" spans="1:15">
      <c r="A503" s="75" t="s">
        <v>3</v>
      </c>
      <c r="B503" s="75" t="s">
        <v>4</v>
      </c>
      <c r="C503" s="75" t="s">
        <v>126</v>
      </c>
      <c r="D503" s="75" t="s">
        <v>6</v>
      </c>
      <c r="E503" s="75" t="s">
        <v>7</v>
      </c>
      <c r="F503" s="75" t="s">
        <v>8</v>
      </c>
      <c r="G503" s="75" t="s">
        <v>5</v>
      </c>
      <c r="I503" s="75" t="s">
        <v>3</v>
      </c>
      <c r="J503" s="75" t="s">
        <v>4</v>
      </c>
      <c r="K503" s="75" t="s">
        <v>126</v>
      </c>
      <c r="L503" s="75" t="s">
        <v>6</v>
      </c>
      <c r="M503" s="75" t="s">
        <v>7</v>
      </c>
      <c r="N503" s="75" t="s">
        <v>8</v>
      </c>
      <c r="O503" s="75" t="s">
        <v>5</v>
      </c>
    </row>
    <row r="504" spans="1:15">
      <c r="A504" s="65"/>
      <c r="B504" s="81" t="s">
        <v>9</v>
      </c>
      <c r="C504" s="66"/>
      <c r="D504" s="66"/>
      <c r="E504" s="66"/>
      <c r="F504" s="66"/>
      <c r="G504" s="111"/>
      <c r="I504" s="65"/>
      <c r="J504" s="81" t="s">
        <v>22</v>
      </c>
      <c r="K504" s="67"/>
      <c r="L504" s="66"/>
      <c r="M504" s="66"/>
      <c r="N504" s="66"/>
      <c r="O504" s="111"/>
    </row>
    <row r="505" spans="1:15">
      <c r="A505" s="56">
        <v>1</v>
      </c>
      <c r="B505" s="52">
        <v>560310101</v>
      </c>
      <c r="C505" s="12" t="s">
        <v>17</v>
      </c>
      <c r="D505" s="33">
        <v>10</v>
      </c>
      <c r="E505" s="33">
        <v>27</v>
      </c>
      <c r="F505" s="33">
        <f t="shared" ref="F505:F520" si="77">SUM(D505:E505)</f>
        <v>37</v>
      </c>
      <c r="G505" s="57" t="s">
        <v>11</v>
      </c>
      <c r="I505" s="56">
        <v>1</v>
      </c>
      <c r="J505" s="52">
        <v>565511011</v>
      </c>
      <c r="K505" s="53" t="s">
        <v>224</v>
      </c>
      <c r="L505" s="52">
        <v>4</v>
      </c>
      <c r="M505" s="52">
        <v>12</v>
      </c>
      <c r="N505" s="52">
        <f>SUM(L505:M505)</f>
        <v>16</v>
      </c>
      <c r="O505" s="57" t="s">
        <v>11</v>
      </c>
    </row>
    <row r="506" spans="1:15">
      <c r="A506" s="56">
        <v>2</v>
      </c>
      <c r="B506" s="52">
        <v>560310102</v>
      </c>
      <c r="C506" s="12" t="s">
        <v>17</v>
      </c>
      <c r="D506" s="33">
        <v>1</v>
      </c>
      <c r="E506" s="33">
        <v>39</v>
      </c>
      <c r="F506" s="33">
        <f t="shared" si="77"/>
        <v>40</v>
      </c>
      <c r="G506" s="57" t="s">
        <v>11</v>
      </c>
      <c r="I506" s="56">
        <v>2</v>
      </c>
      <c r="J506" s="42">
        <v>565711501</v>
      </c>
      <c r="K506" s="12" t="s">
        <v>233</v>
      </c>
      <c r="L506" s="42">
        <v>1</v>
      </c>
      <c r="M506" s="42">
        <v>4</v>
      </c>
      <c r="N506" s="52">
        <f>SUM(L506:M506)</f>
        <v>5</v>
      </c>
      <c r="O506" s="57" t="s">
        <v>11</v>
      </c>
    </row>
    <row r="507" spans="1:15">
      <c r="A507" s="56">
        <v>3</v>
      </c>
      <c r="B507" s="52">
        <v>560310201</v>
      </c>
      <c r="C507" s="12" t="s">
        <v>18</v>
      </c>
      <c r="D507" s="33">
        <v>3</v>
      </c>
      <c r="E507" s="33">
        <v>26</v>
      </c>
      <c r="F507" s="33">
        <f t="shared" si="77"/>
        <v>29</v>
      </c>
      <c r="G507" s="57" t="s">
        <v>11</v>
      </c>
      <c r="I507" s="56"/>
      <c r="J507" s="50"/>
      <c r="K507" s="112" t="s">
        <v>153</v>
      </c>
      <c r="L507" s="51">
        <f>SUM(L505:L506)</f>
        <v>5</v>
      </c>
      <c r="M507" s="51">
        <f t="shared" ref="M507:N507" si="78">SUM(M505:M506)</f>
        <v>16</v>
      </c>
      <c r="N507" s="51">
        <f t="shared" si="78"/>
        <v>21</v>
      </c>
      <c r="O507" s="57"/>
    </row>
    <row r="508" spans="1:15">
      <c r="A508" s="56">
        <v>4</v>
      </c>
      <c r="B508" s="52">
        <v>560310202</v>
      </c>
      <c r="C508" s="12" t="s">
        <v>18</v>
      </c>
      <c r="D508" s="33">
        <v>2</v>
      </c>
      <c r="E508" s="33">
        <v>30</v>
      </c>
      <c r="F508" s="33">
        <f t="shared" si="77"/>
        <v>32</v>
      </c>
      <c r="G508" s="57" t="s">
        <v>11</v>
      </c>
      <c r="I508" s="56"/>
      <c r="J508" s="52"/>
      <c r="K508" s="13" t="s">
        <v>231</v>
      </c>
      <c r="L508" s="51">
        <f>SUM(L507)</f>
        <v>5</v>
      </c>
      <c r="M508" s="51">
        <f>SUM(M507)</f>
        <v>16</v>
      </c>
      <c r="N508" s="51">
        <f>SUM(N507)</f>
        <v>21</v>
      </c>
      <c r="O508" s="57"/>
    </row>
    <row r="509" spans="1:15">
      <c r="A509" s="56">
        <v>5</v>
      </c>
      <c r="B509" s="52">
        <v>560310301</v>
      </c>
      <c r="C509" s="12" t="s">
        <v>20</v>
      </c>
      <c r="D509" s="33">
        <v>12</v>
      </c>
      <c r="E509" s="33">
        <v>20</v>
      </c>
      <c r="F509" s="33">
        <f t="shared" si="77"/>
        <v>32</v>
      </c>
      <c r="G509" s="57" t="s">
        <v>11</v>
      </c>
      <c r="I509" s="62"/>
      <c r="J509" s="13"/>
      <c r="K509" s="14"/>
      <c r="L509" s="13"/>
      <c r="M509" s="13"/>
      <c r="N509" s="13"/>
      <c r="O509" s="69"/>
    </row>
    <row r="510" spans="1:15">
      <c r="A510" s="56">
        <v>6</v>
      </c>
      <c r="B510" s="52">
        <v>560310302</v>
      </c>
      <c r="C510" s="12" t="s">
        <v>20</v>
      </c>
      <c r="D510" s="33">
        <v>11</v>
      </c>
      <c r="E510" s="33">
        <v>20</v>
      </c>
      <c r="F510" s="33">
        <f t="shared" si="77"/>
        <v>31</v>
      </c>
      <c r="G510" s="57" t="s">
        <v>11</v>
      </c>
    </row>
    <row r="511" spans="1:15">
      <c r="A511" s="56">
        <v>7</v>
      </c>
      <c r="B511" s="52">
        <v>560310303</v>
      </c>
      <c r="C511" s="12" t="s">
        <v>197</v>
      </c>
      <c r="D511" s="33">
        <v>8</v>
      </c>
      <c r="E511" s="33">
        <v>17</v>
      </c>
      <c r="F511" s="33">
        <f t="shared" si="77"/>
        <v>25</v>
      </c>
      <c r="G511" s="57" t="s">
        <v>11</v>
      </c>
    </row>
    <row r="512" spans="1:15">
      <c r="A512" s="56">
        <v>8</v>
      </c>
      <c r="B512" s="52">
        <v>560310304</v>
      </c>
      <c r="C512" s="12" t="s">
        <v>197</v>
      </c>
      <c r="D512" s="33">
        <v>6</v>
      </c>
      <c r="E512" s="33">
        <v>21</v>
      </c>
      <c r="F512" s="33">
        <f t="shared" si="77"/>
        <v>27</v>
      </c>
      <c r="G512" s="57" t="s">
        <v>11</v>
      </c>
    </row>
    <row r="513" spans="1:15">
      <c r="A513" s="56">
        <v>9</v>
      </c>
      <c r="B513" s="52">
        <v>560310401</v>
      </c>
      <c r="C513" s="12" t="s">
        <v>14</v>
      </c>
      <c r="D513" s="33">
        <v>7</v>
      </c>
      <c r="E513" s="33">
        <v>25</v>
      </c>
      <c r="F513" s="33">
        <f t="shared" si="77"/>
        <v>32</v>
      </c>
      <c r="G513" s="57" t="s">
        <v>11</v>
      </c>
    </row>
    <row r="514" spans="1:15">
      <c r="A514" s="56">
        <v>10</v>
      </c>
      <c r="B514" s="52">
        <v>560310402</v>
      </c>
      <c r="C514" s="12" t="s">
        <v>14</v>
      </c>
      <c r="D514" s="33">
        <v>9</v>
      </c>
      <c r="E514" s="33">
        <v>25</v>
      </c>
      <c r="F514" s="33">
        <f t="shared" si="77"/>
        <v>34</v>
      </c>
      <c r="G514" s="57" t="s">
        <v>11</v>
      </c>
    </row>
    <row r="515" spans="1:15">
      <c r="A515" s="56">
        <v>11</v>
      </c>
      <c r="B515" s="52">
        <v>560310501</v>
      </c>
      <c r="C515" s="12" t="s">
        <v>128</v>
      </c>
      <c r="D515" s="33">
        <v>7</v>
      </c>
      <c r="E515" s="33">
        <v>21</v>
      </c>
      <c r="F515" s="33">
        <f t="shared" si="77"/>
        <v>28</v>
      </c>
      <c r="G515" s="57" t="s">
        <v>11</v>
      </c>
    </row>
    <row r="516" spans="1:15">
      <c r="A516" s="56">
        <v>12</v>
      </c>
      <c r="B516" s="52">
        <v>560310502</v>
      </c>
      <c r="C516" s="12" t="s">
        <v>128</v>
      </c>
      <c r="D516" s="33">
        <v>7</v>
      </c>
      <c r="E516" s="33">
        <v>23</v>
      </c>
      <c r="F516" s="33">
        <f t="shared" si="77"/>
        <v>30</v>
      </c>
      <c r="G516" s="57" t="s">
        <v>11</v>
      </c>
    </row>
    <row r="517" spans="1:15">
      <c r="A517" s="56">
        <v>13</v>
      </c>
      <c r="B517" s="52">
        <v>560313901</v>
      </c>
      <c r="C517" s="12" t="s">
        <v>127</v>
      </c>
      <c r="D517" s="33">
        <v>12</v>
      </c>
      <c r="E517" s="33">
        <v>21</v>
      </c>
      <c r="F517" s="33">
        <f t="shared" si="77"/>
        <v>33</v>
      </c>
      <c r="G517" s="57" t="s">
        <v>11</v>
      </c>
    </row>
    <row r="518" spans="1:15">
      <c r="A518" s="56">
        <v>14</v>
      </c>
      <c r="B518" s="52">
        <v>560313902</v>
      </c>
      <c r="C518" s="12" t="s">
        <v>127</v>
      </c>
      <c r="D518" s="33">
        <v>16</v>
      </c>
      <c r="E518" s="33">
        <v>18</v>
      </c>
      <c r="F518" s="33">
        <f t="shared" si="77"/>
        <v>34</v>
      </c>
      <c r="G518" s="57" t="s">
        <v>11</v>
      </c>
    </row>
    <row r="519" spans="1:15">
      <c r="A519" s="56">
        <v>15</v>
      </c>
      <c r="B519" s="52">
        <v>560314001</v>
      </c>
      <c r="C519" s="12" t="s">
        <v>13</v>
      </c>
      <c r="D519" s="33">
        <v>1</v>
      </c>
      <c r="E519" s="33">
        <v>31</v>
      </c>
      <c r="F519" s="33">
        <f t="shared" si="77"/>
        <v>32</v>
      </c>
      <c r="G519" s="57" t="s">
        <v>11</v>
      </c>
    </row>
    <row r="520" spans="1:15">
      <c r="A520" s="56">
        <v>16</v>
      </c>
      <c r="B520" s="52">
        <v>560314002</v>
      </c>
      <c r="C520" s="12" t="s">
        <v>13</v>
      </c>
      <c r="D520" s="74">
        <v>1</v>
      </c>
      <c r="E520" s="74">
        <v>34</v>
      </c>
      <c r="F520" s="74">
        <f t="shared" si="77"/>
        <v>35</v>
      </c>
      <c r="G520" s="57" t="s">
        <v>11</v>
      </c>
    </row>
    <row r="521" spans="1:15">
      <c r="A521" s="56"/>
      <c r="B521" s="12"/>
      <c r="C521" s="112" t="s">
        <v>156</v>
      </c>
      <c r="D521" s="74">
        <f>SUM(D505:D520)</f>
        <v>113</v>
      </c>
      <c r="E521" s="74">
        <f t="shared" ref="E521:F521" si="79">SUM(E505:E520)</f>
        <v>398</v>
      </c>
      <c r="F521" s="74">
        <f t="shared" si="79"/>
        <v>511</v>
      </c>
      <c r="G521" s="58"/>
    </row>
    <row r="522" spans="1:15">
      <c r="A522" s="84"/>
      <c r="B522" s="132"/>
      <c r="C522" s="13" t="s">
        <v>231</v>
      </c>
      <c r="D522" s="78">
        <f>SUM(D521)</f>
        <v>113</v>
      </c>
      <c r="E522" s="78">
        <f t="shared" ref="E522:F522" si="80">SUM(E521)</f>
        <v>398</v>
      </c>
      <c r="F522" s="78">
        <f t="shared" si="80"/>
        <v>511</v>
      </c>
      <c r="G522" s="57"/>
    </row>
    <row r="523" spans="1:15">
      <c r="A523" s="85"/>
      <c r="B523" s="13"/>
      <c r="C523" s="13"/>
      <c r="D523" s="78"/>
      <c r="E523" s="78"/>
      <c r="F523" s="78"/>
      <c r="G523" s="69"/>
    </row>
    <row r="524" spans="1:15">
      <c r="A524" s="12"/>
      <c r="B524" s="52"/>
      <c r="C524" s="52"/>
      <c r="D524" s="33"/>
      <c r="E524" s="33"/>
      <c r="F524" s="33"/>
    </row>
    <row r="525" spans="1:15" ht="21.75">
      <c r="A525" s="12"/>
      <c r="B525" s="52"/>
      <c r="C525" s="52"/>
      <c r="D525" s="33"/>
      <c r="E525" s="33"/>
      <c r="F525" s="33"/>
      <c r="O525" s="36"/>
    </row>
    <row r="526" spans="1:15">
      <c r="A526" s="12"/>
      <c r="B526" s="52"/>
      <c r="C526" s="52"/>
      <c r="D526" s="33"/>
      <c r="E526" s="33"/>
      <c r="F526" s="33"/>
      <c r="K526" s="202" t="s">
        <v>384</v>
      </c>
      <c r="L526" s="202"/>
      <c r="M526" s="202"/>
      <c r="N526" s="202"/>
    </row>
    <row r="527" spans="1:15">
      <c r="A527" s="12"/>
      <c r="B527" s="52"/>
      <c r="C527" s="52"/>
      <c r="D527" s="33"/>
      <c r="E527" s="33"/>
      <c r="F527" s="33"/>
      <c r="L527" s="11"/>
      <c r="M527" s="11"/>
      <c r="N527" s="11"/>
    </row>
    <row r="528" spans="1:15">
      <c r="A528" s="203" t="s">
        <v>230</v>
      </c>
      <c r="B528" s="203"/>
      <c r="C528" s="203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</row>
    <row r="529" spans="1:15">
      <c r="A529" s="200" t="s">
        <v>117</v>
      </c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</row>
    <row r="530" spans="1:15">
      <c r="A530" s="209" t="s">
        <v>1</v>
      </c>
      <c r="B530" s="210"/>
      <c r="C530" s="210"/>
      <c r="D530" s="210"/>
      <c r="E530" s="210"/>
      <c r="F530" s="210"/>
      <c r="G530" s="211"/>
      <c r="H530" s="50"/>
      <c r="I530" s="209" t="s">
        <v>2</v>
      </c>
      <c r="J530" s="210"/>
      <c r="K530" s="210"/>
      <c r="L530" s="210"/>
      <c r="M530" s="210"/>
      <c r="N530" s="210"/>
      <c r="O530" s="211"/>
    </row>
    <row r="531" spans="1:15">
      <c r="A531" s="75" t="s">
        <v>3</v>
      </c>
      <c r="B531" s="75" t="s">
        <v>4</v>
      </c>
      <c r="C531" s="75" t="s">
        <v>126</v>
      </c>
      <c r="D531" s="75" t="s">
        <v>6</v>
      </c>
      <c r="E531" s="75" t="s">
        <v>7</v>
      </c>
      <c r="F531" s="75" t="s">
        <v>8</v>
      </c>
      <c r="G531" s="75" t="s">
        <v>5</v>
      </c>
      <c r="I531" s="75" t="s">
        <v>3</v>
      </c>
      <c r="J531" s="75" t="s">
        <v>4</v>
      </c>
      <c r="K531" s="75" t="s">
        <v>126</v>
      </c>
      <c r="L531" s="75" t="s">
        <v>6</v>
      </c>
      <c r="M531" s="75" t="s">
        <v>7</v>
      </c>
      <c r="N531" s="75" t="s">
        <v>8</v>
      </c>
      <c r="O531" s="75" t="s">
        <v>5</v>
      </c>
    </row>
    <row r="532" spans="1:15">
      <c r="A532" s="65"/>
      <c r="B532" s="81" t="s">
        <v>9</v>
      </c>
      <c r="C532" s="66"/>
      <c r="D532" s="66"/>
      <c r="E532" s="66"/>
      <c r="F532" s="66"/>
      <c r="G532" s="111"/>
      <c r="I532" s="56"/>
      <c r="J532" s="50" t="s">
        <v>2</v>
      </c>
      <c r="K532" s="52"/>
      <c r="L532" s="52"/>
      <c r="M532" s="52"/>
      <c r="N532" s="52"/>
      <c r="O532" s="57"/>
    </row>
    <row r="533" spans="1:15">
      <c r="A533" s="56">
        <v>1</v>
      </c>
      <c r="B533" s="157">
        <v>560420401</v>
      </c>
      <c r="C533" s="12" t="s">
        <v>141</v>
      </c>
      <c r="D533" s="33">
        <v>2</v>
      </c>
      <c r="E533" s="33">
        <v>5</v>
      </c>
      <c r="F533" s="33">
        <f t="shared" ref="F533:F543" si="81">SUM(D533:E533)</f>
        <v>7</v>
      </c>
      <c r="G533" s="57" t="s">
        <v>25</v>
      </c>
      <c r="I533" s="56">
        <v>1</v>
      </c>
      <c r="J533" s="52">
        <v>561427901</v>
      </c>
      <c r="K533" s="12" t="s">
        <v>409</v>
      </c>
      <c r="L533" s="52">
        <v>4</v>
      </c>
      <c r="M533" s="52">
        <v>24</v>
      </c>
      <c r="N533" s="52">
        <f>SUM(L533:M533)</f>
        <v>28</v>
      </c>
      <c r="O533" s="57" t="s">
        <v>26</v>
      </c>
    </row>
    <row r="534" spans="1:15">
      <c r="A534" s="56">
        <v>2</v>
      </c>
      <c r="B534" s="157">
        <v>560420601</v>
      </c>
      <c r="C534" s="12" t="s">
        <v>198</v>
      </c>
      <c r="D534" s="33">
        <v>4</v>
      </c>
      <c r="E534" s="33">
        <v>15</v>
      </c>
      <c r="F534" s="33">
        <f t="shared" si="81"/>
        <v>19</v>
      </c>
      <c r="G534" s="57" t="s">
        <v>25</v>
      </c>
      <c r="I534" s="56">
        <v>2</v>
      </c>
      <c r="J534" s="52">
        <v>561427901</v>
      </c>
      <c r="K534" s="12" t="s">
        <v>409</v>
      </c>
      <c r="L534" s="52">
        <v>5</v>
      </c>
      <c r="M534" s="52">
        <v>21</v>
      </c>
      <c r="N534" s="52">
        <f>SUM(L534:M534)</f>
        <v>26</v>
      </c>
      <c r="O534" s="57" t="s">
        <v>26</v>
      </c>
    </row>
    <row r="535" spans="1:15">
      <c r="A535" s="56">
        <v>3</v>
      </c>
      <c r="B535" s="157">
        <v>560423801</v>
      </c>
      <c r="C535" s="12" t="s">
        <v>27</v>
      </c>
      <c r="D535" s="33">
        <v>13</v>
      </c>
      <c r="E535" s="33">
        <v>4</v>
      </c>
      <c r="F535" s="33">
        <f t="shared" si="81"/>
        <v>17</v>
      </c>
      <c r="G535" s="57" t="s">
        <v>25</v>
      </c>
      <c r="I535" s="56"/>
      <c r="J535" s="52"/>
      <c r="K535" s="112" t="s">
        <v>21</v>
      </c>
      <c r="L535" s="51">
        <f>SUM(L533:L534)</f>
        <v>9</v>
      </c>
      <c r="M535" s="51">
        <f t="shared" ref="M535:N535" si="82">SUM(M533:M534)</f>
        <v>45</v>
      </c>
      <c r="N535" s="51">
        <f t="shared" si="82"/>
        <v>54</v>
      </c>
      <c r="O535" s="57"/>
    </row>
    <row r="536" spans="1:15" ht="19.5">
      <c r="A536" s="56">
        <v>4</v>
      </c>
      <c r="B536" s="157">
        <v>560423802</v>
      </c>
      <c r="C536" s="12" t="s">
        <v>27</v>
      </c>
      <c r="D536" s="33">
        <v>8</v>
      </c>
      <c r="E536" s="33">
        <v>6</v>
      </c>
      <c r="F536" s="33">
        <f t="shared" si="81"/>
        <v>14</v>
      </c>
      <c r="G536" s="57" t="s">
        <v>25</v>
      </c>
      <c r="I536" s="56"/>
      <c r="J536" s="76" t="s">
        <v>22</v>
      </c>
      <c r="K536" s="52"/>
      <c r="L536" s="52"/>
      <c r="M536" s="52"/>
      <c r="N536" s="52"/>
      <c r="O536" s="57"/>
    </row>
    <row r="537" spans="1:15">
      <c r="A537" s="56">
        <v>5</v>
      </c>
      <c r="B537" s="157">
        <v>560427401</v>
      </c>
      <c r="C537" s="12" t="s">
        <v>143</v>
      </c>
      <c r="D537" s="33">
        <v>3</v>
      </c>
      <c r="E537" s="33">
        <v>14</v>
      </c>
      <c r="F537" s="33">
        <f t="shared" si="81"/>
        <v>17</v>
      </c>
      <c r="G537" s="57" t="s">
        <v>25</v>
      </c>
      <c r="I537" s="56">
        <v>3</v>
      </c>
      <c r="J537" s="52">
        <v>565711501</v>
      </c>
      <c r="K537" s="12" t="s">
        <v>225</v>
      </c>
      <c r="L537" s="52">
        <v>1</v>
      </c>
      <c r="M537" s="52">
        <v>4</v>
      </c>
      <c r="N537" s="52">
        <f>SUM(L537:M537)</f>
        <v>5</v>
      </c>
      <c r="O537" s="57" t="s">
        <v>25</v>
      </c>
    </row>
    <row r="538" spans="1:15">
      <c r="A538" s="56">
        <v>6</v>
      </c>
      <c r="B538" s="157">
        <v>560429401</v>
      </c>
      <c r="C538" s="12" t="s">
        <v>28</v>
      </c>
      <c r="D538" s="33">
        <v>9</v>
      </c>
      <c r="E538" s="33">
        <v>26</v>
      </c>
      <c r="F538" s="33">
        <f>SUM(D538:E538)</f>
        <v>35</v>
      </c>
      <c r="G538" s="57" t="s">
        <v>25</v>
      </c>
      <c r="I538" s="56"/>
      <c r="J538" s="52"/>
      <c r="K538" s="112" t="s">
        <v>178</v>
      </c>
      <c r="L538" s="51">
        <f>SUM(L537)</f>
        <v>1</v>
      </c>
      <c r="M538" s="51">
        <f t="shared" ref="M538:N538" si="83">SUM(M537)</f>
        <v>4</v>
      </c>
      <c r="N538" s="51">
        <f t="shared" si="83"/>
        <v>5</v>
      </c>
      <c r="O538" s="57"/>
    </row>
    <row r="539" spans="1:15">
      <c r="A539" s="56">
        <v>7</v>
      </c>
      <c r="B539" s="157">
        <v>560429501</v>
      </c>
      <c r="C539" s="12" t="s">
        <v>74</v>
      </c>
      <c r="D539" s="33">
        <v>23</v>
      </c>
      <c r="E539" s="33">
        <v>13</v>
      </c>
      <c r="F539" s="33">
        <f>SUM(D539:E539)</f>
        <v>36</v>
      </c>
      <c r="G539" s="57" t="s">
        <v>25</v>
      </c>
      <c r="I539" s="56"/>
      <c r="J539" s="52"/>
      <c r="K539" s="13" t="s">
        <v>231</v>
      </c>
      <c r="L539" s="51">
        <f>SUM(L535,L538)</f>
        <v>10</v>
      </c>
      <c r="M539" s="51">
        <f t="shared" ref="M539:N539" si="84">SUM(M535,M538)</f>
        <v>49</v>
      </c>
      <c r="N539" s="51">
        <f t="shared" si="84"/>
        <v>59</v>
      </c>
      <c r="O539" s="57"/>
    </row>
    <row r="540" spans="1:15">
      <c r="A540" s="56">
        <v>8</v>
      </c>
      <c r="B540" s="157">
        <v>560429701</v>
      </c>
      <c r="C540" s="12" t="s">
        <v>30</v>
      </c>
      <c r="D540" s="33">
        <v>1</v>
      </c>
      <c r="E540" s="33">
        <v>2</v>
      </c>
      <c r="F540" s="33">
        <f>SUM(D540:E540)</f>
        <v>3</v>
      </c>
      <c r="G540" s="57" t="s">
        <v>25</v>
      </c>
      <c r="I540" s="62"/>
      <c r="J540" s="13"/>
      <c r="K540" s="20"/>
      <c r="L540" s="13"/>
      <c r="M540" s="13"/>
      <c r="N540" s="13"/>
      <c r="O540" s="69"/>
    </row>
    <row r="541" spans="1:15">
      <c r="A541" s="56">
        <v>9</v>
      </c>
      <c r="B541" s="157">
        <v>560427901</v>
      </c>
      <c r="C541" s="12" t="s">
        <v>152</v>
      </c>
      <c r="D541" s="33">
        <v>3</v>
      </c>
      <c r="E541" s="33">
        <v>35</v>
      </c>
      <c r="F541" s="33">
        <f t="shared" si="81"/>
        <v>38</v>
      </c>
      <c r="G541" s="57" t="s">
        <v>26</v>
      </c>
    </row>
    <row r="542" spans="1:15">
      <c r="A542" s="56">
        <v>10</v>
      </c>
      <c r="B542" s="157">
        <v>560427902</v>
      </c>
      <c r="C542" s="12" t="s">
        <v>152</v>
      </c>
      <c r="D542" s="33">
        <v>1</v>
      </c>
      <c r="E542" s="33">
        <v>31</v>
      </c>
      <c r="F542" s="33">
        <f t="shared" si="81"/>
        <v>32</v>
      </c>
      <c r="G542" s="57" t="s">
        <v>26</v>
      </c>
    </row>
    <row r="543" spans="1:15">
      <c r="A543" s="56">
        <v>11</v>
      </c>
      <c r="B543" s="157">
        <v>560427903</v>
      </c>
      <c r="C543" s="12" t="s">
        <v>152</v>
      </c>
      <c r="D543" s="158">
        <v>6</v>
      </c>
      <c r="E543" s="158">
        <v>29</v>
      </c>
      <c r="F543" s="158">
        <f t="shared" si="81"/>
        <v>35</v>
      </c>
      <c r="G543" s="57" t="s">
        <v>26</v>
      </c>
    </row>
    <row r="544" spans="1:15">
      <c r="A544" s="56"/>
      <c r="B544" s="12"/>
      <c r="C544" s="112" t="s">
        <v>162</v>
      </c>
      <c r="D544" s="158">
        <f>SUM(D533:D543)</f>
        <v>73</v>
      </c>
      <c r="E544" s="158">
        <f t="shared" ref="E544:F544" si="85">SUM(E533:E543)</f>
        <v>180</v>
      </c>
      <c r="F544" s="158">
        <f t="shared" si="85"/>
        <v>253</v>
      </c>
      <c r="G544" s="58"/>
    </row>
    <row r="545" spans="1:15">
      <c r="A545" s="84"/>
      <c r="B545" s="132"/>
      <c r="C545" s="13" t="s">
        <v>231</v>
      </c>
      <c r="D545" s="78">
        <f>SUM(D544)</f>
        <v>73</v>
      </c>
      <c r="E545" s="78">
        <f t="shared" ref="E545:F545" si="86">SUM(E544)</f>
        <v>180</v>
      </c>
      <c r="F545" s="78">
        <f t="shared" si="86"/>
        <v>253</v>
      </c>
      <c r="G545" s="57"/>
    </row>
    <row r="546" spans="1:15">
      <c r="A546" s="85"/>
      <c r="B546" s="13"/>
      <c r="C546" s="13"/>
      <c r="D546" s="78"/>
      <c r="E546" s="78"/>
      <c r="F546" s="78"/>
      <c r="G546" s="69"/>
    </row>
    <row r="547" spans="1:15">
      <c r="A547" s="12"/>
      <c r="B547" s="52"/>
      <c r="C547" s="52"/>
      <c r="D547" s="33"/>
      <c r="E547" s="33"/>
      <c r="F547" s="33"/>
    </row>
    <row r="548" spans="1:15">
      <c r="A548" s="12"/>
      <c r="B548" s="52"/>
      <c r="C548" s="52"/>
      <c r="D548" s="33"/>
      <c r="E548" s="33"/>
      <c r="F548" s="33"/>
    </row>
    <row r="549" spans="1:15">
      <c r="A549" s="12"/>
      <c r="B549" s="52"/>
      <c r="C549" s="52"/>
      <c r="D549" s="33"/>
      <c r="E549" s="33"/>
      <c r="F549" s="33"/>
    </row>
    <row r="550" spans="1:15">
      <c r="A550" s="12"/>
      <c r="B550" s="52"/>
      <c r="C550" s="52"/>
      <c r="D550" s="33"/>
      <c r="E550" s="33"/>
      <c r="F550" s="33"/>
    </row>
    <row r="551" spans="1:15">
      <c r="A551" s="12"/>
      <c r="B551" s="52"/>
      <c r="C551" s="52"/>
      <c r="D551" s="33"/>
      <c r="E551" s="33"/>
      <c r="F551" s="33"/>
    </row>
    <row r="552" spans="1:15" ht="21.75">
      <c r="A552" s="12"/>
      <c r="B552" s="52"/>
      <c r="C552" s="52"/>
      <c r="D552" s="33"/>
      <c r="E552" s="33"/>
      <c r="F552" s="33"/>
      <c r="O552" s="36"/>
    </row>
    <row r="553" spans="1:15">
      <c r="A553" s="12"/>
      <c r="B553" s="52"/>
      <c r="C553" s="52"/>
      <c r="D553" s="33"/>
      <c r="E553" s="33"/>
      <c r="F553" s="33"/>
      <c r="K553" s="202" t="s">
        <v>384</v>
      </c>
      <c r="L553" s="202"/>
      <c r="M553" s="202"/>
      <c r="N553" s="202"/>
    </row>
    <row r="554" spans="1:15">
      <c r="A554" s="203" t="s">
        <v>230</v>
      </c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</row>
    <row r="555" spans="1:15">
      <c r="A555" s="200" t="s">
        <v>114</v>
      </c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</row>
    <row r="556" spans="1:15">
      <c r="A556" s="209" t="s">
        <v>1</v>
      </c>
      <c r="B556" s="210"/>
      <c r="C556" s="210"/>
      <c r="D556" s="210"/>
      <c r="E556" s="210"/>
      <c r="F556" s="210"/>
      <c r="G556" s="211"/>
      <c r="H556" s="50"/>
      <c r="I556" s="209" t="s">
        <v>2</v>
      </c>
      <c r="J556" s="210"/>
      <c r="K556" s="210"/>
      <c r="L556" s="210"/>
      <c r="M556" s="210"/>
      <c r="N556" s="210"/>
      <c r="O556" s="211"/>
    </row>
    <row r="557" spans="1:15">
      <c r="A557" s="75" t="s">
        <v>3</v>
      </c>
      <c r="B557" s="75" t="s">
        <v>4</v>
      </c>
      <c r="C557" s="75" t="s">
        <v>126</v>
      </c>
      <c r="D557" s="75" t="s">
        <v>6</v>
      </c>
      <c r="E557" s="75" t="s">
        <v>7</v>
      </c>
      <c r="F557" s="75" t="s">
        <v>8</v>
      </c>
      <c r="G557" s="75" t="s">
        <v>5</v>
      </c>
      <c r="I557" s="75" t="s">
        <v>3</v>
      </c>
      <c r="J557" s="75" t="s">
        <v>4</v>
      </c>
      <c r="K557" s="75" t="s">
        <v>126</v>
      </c>
      <c r="L557" s="75" t="s">
        <v>6</v>
      </c>
      <c r="M557" s="75" t="s">
        <v>7</v>
      </c>
      <c r="N557" s="75" t="s">
        <v>8</v>
      </c>
      <c r="O557" s="75" t="s">
        <v>5</v>
      </c>
    </row>
    <row r="558" spans="1:15">
      <c r="A558" s="65"/>
      <c r="B558" s="50" t="s">
        <v>9</v>
      </c>
      <c r="C558" s="66"/>
      <c r="D558" s="66"/>
      <c r="E558" s="66"/>
      <c r="F558" s="66"/>
      <c r="G558" s="111"/>
      <c r="I558" s="56"/>
      <c r="J558" s="50" t="s">
        <v>2</v>
      </c>
      <c r="K558" s="12"/>
      <c r="L558" s="52"/>
      <c r="M558" s="52"/>
      <c r="N558" s="52"/>
      <c r="O558" s="57"/>
    </row>
    <row r="559" spans="1:15">
      <c r="A559" s="56">
        <v>1</v>
      </c>
      <c r="B559" s="157">
        <v>560134921</v>
      </c>
      <c r="C559" s="12" t="s">
        <v>202</v>
      </c>
      <c r="D559" s="33">
        <v>1</v>
      </c>
      <c r="E559" s="33">
        <v>2</v>
      </c>
      <c r="F559" s="33">
        <f t="shared" ref="F559:F576" si="87">SUM(D559:E559)</f>
        <v>3</v>
      </c>
      <c r="G559" s="57" t="s">
        <v>32</v>
      </c>
      <c r="I559" s="56">
        <v>1</v>
      </c>
      <c r="J559" s="52">
        <v>561134951</v>
      </c>
      <c r="K559" s="12" t="s">
        <v>410</v>
      </c>
      <c r="L559" s="52">
        <v>2</v>
      </c>
      <c r="M559" s="52">
        <v>14</v>
      </c>
      <c r="N559" s="52">
        <f>SUM(L559:M559)</f>
        <v>16</v>
      </c>
      <c r="O559" s="57" t="s">
        <v>32</v>
      </c>
    </row>
    <row r="560" spans="1:15">
      <c r="A560" s="56">
        <v>2</v>
      </c>
      <c r="B560" s="157">
        <v>560134931</v>
      </c>
      <c r="C560" s="114" t="s">
        <v>203</v>
      </c>
      <c r="D560" s="33"/>
      <c r="E560" s="33">
        <v>5</v>
      </c>
      <c r="F560" s="33">
        <f t="shared" si="87"/>
        <v>5</v>
      </c>
      <c r="G560" s="57" t="s">
        <v>32</v>
      </c>
      <c r="I560" s="56"/>
      <c r="J560" s="52"/>
      <c r="K560" s="112" t="s">
        <v>21</v>
      </c>
      <c r="L560" s="51">
        <f>SUM(L559)</f>
        <v>2</v>
      </c>
      <c r="M560" s="51">
        <f t="shared" ref="M560:N560" si="88">SUM(M559)</f>
        <v>14</v>
      </c>
      <c r="N560" s="51">
        <f t="shared" si="88"/>
        <v>16</v>
      </c>
      <c r="O560" s="57"/>
    </row>
    <row r="561" spans="1:15">
      <c r="A561" s="56">
        <v>3</v>
      </c>
      <c r="B561" s="157">
        <v>560134941</v>
      </c>
      <c r="C561" s="12" t="s">
        <v>204</v>
      </c>
      <c r="D561" s="33">
        <v>4</v>
      </c>
      <c r="E561" s="33">
        <v>7</v>
      </c>
      <c r="F561" s="33">
        <f t="shared" si="87"/>
        <v>11</v>
      </c>
      <c r="G561" s="57" t="s">
        <v>32</v>
      </c>
      <c r="I561" s="56"/>
      <c r="J561" s="50" t="s">
        <v>22</v>
      </c>
      <c r="K561" s="12"/>
      <c r="L561" s="52"/>
      <c r="M561" s="52"/>
      <c r="N561" s="52"/>
      <c r="O561" s="57"/>
    </row>
    <row r="562" spans="1:15">
      <c r="A562" s="56">
        <v>4</v>
      </c>
      <c r="B562" s="157">
        <v>560134951</v>
      </c>
      <c r="C562" s="12" t="s">
        <v>205</v>
      </c>
      <c r="D562" s="33">
        <v>1</v>
      </c>
      <c r="E562" s="33">
        <v>11</v>
      </c>
      <c r="F562" s="33">
        <f t="shared" si="87"/>
        <v>12</v>
      </c>
      <c r="G562" s="57" t="s">
        <v>32</v>
      </c>
      <c r="I562" s="56">
        <v>2</v>
      </c>
      <c r="J562" s="52">
        <v>565544901</v>
      </c>
      <c r="K562" s="109" t="s">
        <v>411</v>
      </c>
      <c r="L562" s="52">
        <v>1</v>
      </c>
      <c r="M562" s="52">
        <v>6</v>
      </c>
      <c r="N562" s="52">
        <f>SUM(L562:M562)</f>
        <v>7</v>
      </c>
      <c r="O562" s="57"/>
    </row>
    <row r="563" spans="1:15">
      <c r="A563" s="56">
        <v>5</v>
      </c>
      <c r="B563" s="157">
        <v>560139801</v>
      </c>
      <c r="C563" s="12" t="s">
        <v>201</v>
      </c>
      <c r="D563" s="33">
        <v>4</v>
      </c>
      <c r="E563" s="33">
        <v>34</v>
      </c>
      <c r="F563" s="33">
        <f>SUM(D563:E563)</f>
        <v>38</v>
      </c>
      <c r="G563" s="57" t="s">
        <v>34</v>
      </c>
      <c r="I563" s="56"/>
      <c r="J563" s="52"/>
      <c r="K563" s="112" t="s">
        <v>153</v>
      </c>
      <c r="L563" s="51">
        <f>SUM(L562)</f>
        <v>1</v>
      </c>
      <c r="M563" s="51">
        <f t="shared" ref="M563:N563" si="89">SUM(M562)</f>
        <v>6</v>
      </c>
      <c r="N563" s="51">
        <f t="shared" si="89"/>
        <v>7</v>
      </c>
      <c r="O563" s="57" t="s">
        <v>32</v>
      </c>
    </row>
    <row r="564" spans="1:15">
      <c r="A564" s="56">
        <v>6</v>
      </c>
      <c r="B564" s="157">
        <v>560139802</v>
      </c>
      <c r="C564" s="12" t="s">
        <v>201</v>
      </c>
      <c r="D564" s="74">
        <v>2</v>
      </c>
      <c r="E564" s="74">
        <v>29</v>
      </c>
      <c r="F564" s="74">
        <f>SUM(D564:E564)</f>
        <v>31</v>
      </c>
      <c r="G564" s="57" t="s">
        <v>34</v>
      </c>
      <c r="I564" s="56"/>
      <c r="J564" s="52"/>
      <c r="K564" s="13" t="s">
        <v>231</v>
      </c>
      <c r="L564" s="51">
        <f>SUM(L560,L563)</f>
        <v>3</v>
      </c>
      <c r="M564" s="51">
        <f t="shared" ref="M564:N564" si="90">SUM(M560,M563)</f>
        <v>20</v>
      </c>
      <c r="N564" s="51">
        <f t="shared" si="90"/>
        <v>23</v>
      </c>
      <c r="O564" s="57"/>
    </row>
    <row r="565" spans="1:15">
      <c r="A565" s="56"/>
      <c r="B565" s="157"/>
      <c r="C565" s="112" t="s">
        <v>194</v>
      </c>
      <c r="D565" s="74">
        <f>SUM(D559:D564)</f>
        <v>12</v>
      </c>
      <c r="E565" s="74">
        <f t="shared" ref="E565:F565" si="91">SUM(E559:E564)</f>
        <v>88</v>
      </c>
      <c r="F565" s="74">
        <f t="shared" si="91"/>
        <v>100</v>
      </c>
      <c r="G565" s="58"/>
      <c r="I565" s="62"/>
      <c r="J565" s="13"/>
      <c r="K565" s="20"/>
      <c r="L565" s="13"/>
      <c r="M565" s="13"/>
      <c r="N565" s="13"/>
      <c r="O565" s="69"/>
    </row>
    <row r="566" spans="1:15">
      <c r="A566" s="56">
        <v>7</v>
      </c>
      <c r="B566" s="157">
        <v>560434921</v>
      </c>
      <c r="C566" s="12" t="s">
        <v>181</v>
      </c>
      <c r="D566" s="33">
        <v>10</v>
      </c>
      <c r="E566" s="33">
        <v>13</v>
      </c>
      <c r="F566" s="33">
        <f t="shared" si="87"/>
        <v>23</v>
      </c>
      <c r="G566" s="57" t="s">
        <v>32</v>
      </c>
    </row>
    <row r="567" spans="1:15">
      <c r="A567" s="56">
        <v>8</v>
      </c>
      <c r="B567" s="157">
        <v>560434931</v>
      </c>
      <c r="C567" s="12" t="s">
        <v>182</v>
      </c>
      <c r="D567" s="33">
        <v>5</v>
      </c>
      <c r="E567" s="33">
        <v>14</v>
      </c>
      <c r="F567" s="33">
        <f t="shared" si="87"/>
        <v>19</v>
      </c>
      <c r="G567" s="57" t="s">
        <v>32</v>
      </c>
      <c r="I567" s="11"/>
      <c r="J567" s="11"/>
      <c r="L567" s="11"/>
      <c r="M567" s="11"/>
      <c r="N567" s="11"/>
      <c r="O567" s="11"/>
    </row>
    <row r="568" spans="1:15">
      <c r="A568" s="56">
        <v>9</v>
      </c>
      <c r="B568" s="157">
        <v>560434941</v>
      </c>
      <c r="C568" s="12" t="s">
        <v>137</v>
      </c>
      <c r="D568" s="33">
        <v>9</v>
      </c>
      <c r="E568" s="33">
        <v>16</v>
      </c>
      <c r="F568" s="33">
        <f t="shared" si="87"/>
        <v>25</v>
      </c>
      <c r="G568" s="57" t="s">
        <v>32</v>
      </c>
    </row>
    <row r="569" spans="1:15">
      <c r="A569" s="56">
        <v>10</v>
      </c>
      <c r="B569" s="157">
        <v>560434942</v>
      </c>
      <c r="C569" s="12" t="s">
        <v>137</v>
      </c>
      <c r="D569" s="33">
        <v>15</v>
      </c>
      <c r="E569" s="33">
        <v>18</v>
      </c>
      <c r="F569" s="33">
        <f t="shared" si="87"/>
        <v>33</v>
      </c>
      <c r="G569" s="57" t="s">
        <v>32</v>
      </c>
    </row>
    <row r="570" spans="1:15">
      <c r="A570" s="56">
        <v>11</v>
      </c>
      <c r="B570" s="157">
        <v>560434951</v>
      </c>
      <c r="C570" s="12" t="s">
        <v>199</v>
      </c>
      <c r="D570" s="33">
        <v>5</v>
      </c>
      <c r="E570" s="33">
        <v>27</v>
      </c>
      <c r="F570" s="33">
        <f t="shared" si="87"/>
        <v>32</v>
      </c>
      <c r="G570" s="57" t="s">
        <v>32</v>
      </c>
    </row>
    <row r="571" spans="1:15">
      <c r="A571" s="56">
        <v>12</v>
      </c>
      <c r="B571" s="157">
        <v>560434981</v>
      </c>
      <c r="C571" s="12" t="s">
        <v>136</v>
      </c>
      <c r="D571" s="33">
        <v>3</v>
      </c>
      <c r="E571" s="33">
        <v>7</v>
      </c>
      <c r="F571" s="33">
        <f t="shared" si="87"/>
        <v>10</v>
      </c>
      <c r="G571" s="57" t="s">
        <v>32</v>
      </c>
    </row>
    <row r="572" spans="1:15">
      <c r="A572" s="56">
        <v>13</v>
      </c>
      <c r="B572" s="157">
        <v>560435901</v>
      </c>
      <c r="C572" s="12" t="s">
        <v>200</v>
      </c>
      <c r="D572" s="33">
        <v>13</v>
      </c>
      <c r="E572" s="33">
        <v>13</v>
      </c>
      <c r="F572" s="33">
        <f t="shared" si="87"/>
        <v>26</v>
      </c>
      <c r="G572" s="57" t="s">
        <v>192</v>
      </c>
    </row>
    <row r="573" spans="1:15">
      <c r="A573" s="56">
        <v>14</v>
      </c>
      <c r="B573" s="157">
        <v>560436001</v>
      </c>
      <c r="C573" s="12" t="s">
        <v>134</v>
      </c>
      <c r="D573" s="33">
        <v>5</v>
      </c>
      <c r="E573" s="33">
        <v>24</v>
      </c>
      <c r="F573" s="33">
        <f t="shared" si="87"/>
        <v>29</v>
      </c>
      <c r="G573" s="57" t="s">
        <v>192</v>
      </c>
    </row>
    <row r="574" spans="1:15">
      <c r="A574" s="56">
        <v>15</v>
      </c>
      <c r="B574" s="157">
        <v>560433601</v>
      </c>
      <c r="C574" s="12" t="s">
        <v>151</v>
      </c>
      <c r="D574" s="33">
        <v>2</v>
      </c>
      <c r="E574" s="33">
        <v>6</v>
      </c>
      <c r="F574" s="33">
        <f>SUM(D574:E574)</f>
        <v>8</v>
      </c>
      <c r="G574" s="57" t="s">
        <v>36</v>
      </c>
    </row>
    <row r="575" spans="1:15">
      <c r="A575" s="56">
        <v>16</v>
      </c>
      <c r="B575" s="157">
        <v>560439801</v>
      </c>
      <c r="C575" s="12" t="s">
        <v>33</v>
      </c>
      <c r="D575" s="33">
        <v>3</v>
      </c>
      <c r="E575" s="33">
        <v>35</v>
      </c>
      <c r="F575" s="33">
        <f t="shared" si="87"/>
        <v>38</v>
      </c>
      <c r="G575" s="57" t="s">
        <v>34</v>
      </c>
    </row>
    <row r="576" spans="1:15">
      <c r="A576" s="56">
        <v>17</v>
      </c>
      <c r="B576" s="157">
        <v>560439802</v>
      </c>
      <c r="C576" s="12" t="s">
        <v>33</v>
      </c>
      <c r="D576" s="74">
        <v>7</v>
      </c>
      <c r="E576" s="74">
        <v>33</v>
      </c>
      <c r="F576" s="74">
        <f t="shared" si="87"/>
        <v>40</v>
      </c>
      <c r="G576" s="57" t="s">
        <v>34</v>
      </c>
    </row>
    <row r="577" spans="1:15">
      <c r="A577" s="56"/>
      <c r="B577" s="157"/>
      <c r="C577" s="112" t="s">
        <v>157</v>
      </c>
      <c r="D577" s="74">
        <f>SUM(D566:D576)</f>
        <v>77</v>
      </c>
      <c r="E577" s="74">
        <f t="shared" ref="E577:F577" si="92">SUM(E566:E576)</f>
        <v>206</v>
      </c>
      <c r="F577" s="74">
        <f t="shared" si="92"/>
        <v>283</v>
      </c>
      <c r="G577" s="58"/>
    </row>
    <row r="578" spans="1:15">
      <c r="A578" s="85"/>
      <c r="B578" s="13"/>
      <c r="C578" s="13" t="s">
        <v>231</v>
      </c>
      <c r="D578" s="74">
        <f>SUM(D577,D565)</f>
        <v>89</v>
      </c>
      <c r="E578" s="74">
        <f t="shared" ref="E578:F578" si="93">SUM(E577,E565)</f>
        <v>294</v>
      </c>
      <c r="F578" s="74">
        <f t="shared" si="93"/>
        <v>383</v>
      </c>
      <c r="G578" s="69"/>
    </row>
    <row r="579" spans="1:15">
      <c r="A579" s="12"/>
      <c r="B579" s="52"/>
      <c r="C579" s="52"/>
      <c r="D579" s="33"/>
      <c r="E579" s="33"/>
      <c r="F579" s="33"/>
    </row>
    <row r="580" spans="1:15">
      <c r="A580" s="12"/>
      <c r="B580" s="52"/>
      <c r="C580" s="52"/>
      <c r="D580" s="33"/>
      <c r="E580" s="33"/>
      <c r="F580" s="33"/>
      <c r="K580" s="202" t="s">
        <v>384</v>
      </c>
      <c r="L580" s="202"/>
      <c r="M580" s="202"/>
      <c r="N580" s="202"/>
    </row>
    <row r="581" spans="1:15">
      <c r="A581" s="203" t="s">
        <v>230</v>
      </c>
      <c r="B581" s="203"/>
      <c r="C581" s="203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</row>
    <row r="582" spans="1:15">
      <c r="A582" s="200" t="s">
        <v>38</v>
      </c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</row>
    <row r="583" spans="1:15">
      <c r="A583" s="209" t="s">
        <v>1</v>
      </c>
      <c r="B583" s="210"/>
      <c r="C583" s="210"/>
      <c r="D583" s="210"/>
      <c r="E583" s="210"/>
      <c r="F583" s="210"/>
      <c r="G583" s="211"/>
      <c r="H583" s="50"/>
      <c r="I583" s="209" t="s">
        <v>2</v>
      </c>
      <c r="J583" s="210"/>
      <c r="K583" s="210"/>
      <c r="L583" s="210"/>
      <c r="M583" s="210"/>
      <c r="N583" s="210"/>
      <c r="O583" s="211"/>
    </row>
    <row r="584" spans="1:15">
      <c r="A584" s="75" t="s">
        <v>3</v>
      </c>
      <c r="B584" s="75" t="s">
        <v>4</v>
      </c>
      <c r="C584" s="75" t="s">
        <v>126</v>
      </c>
      <c r="D584" s="75" t="s">
        <v>6</v>
      </c>
      <c r="E584" s="75" t="s">
        <v>7</v>
      </c>
      <c r="F584" s="75" t="s">
        <v>8</v>
      </c>
      <c r="G584" s="75" t="s">
        <v>5</v>
      </c>
      <c r="I584" s="75" t="s">
        <v>3</v>
      </c>
      <c r="J584" s="75" t="s">
        <v>4</v>
      </c>
      <c r="K584" s="75" t="s">
        <v>126</v>
      </c>
      <c r="L584" s="75" t="s">
        <v>6</v>
      </c>
      <c r="M584" s="75" t="s">
        <v>7</v>
      </c>
      <c r="N584" s="75" t="s">
        <v>8</v>
      </c>
      <c r="O584" s="75" t="s">
        <v>5</v>
      </c>
    </row>
    <row r="585" spans="1:15">
      <c r="A585" s="65"/>
      <c r="B585" s="50" t="s">
        <v>9</v>
      </c>
      <c r="C585" s="66"/>
      <c r="D585" s="66"/>
      <c r="E585" s="66"/>
      <c r="F585" s="66"/>
      <c r="G585" s="111"/>
      <c r="I585" s="56"/>
      <c r="J585" s="50" t="s">
        <v>2</v>
      </c>
      <c r="K585" s="52"/>
      <c r="L585" s="52"/>
      <c r="M585" s="52"/>
      <c r="N585" s="52"/>
      <c r="O585" s="57"/>
    </row>
    <row r="586" spans="1:15">
      <c r="A586" s="56">
        <v>1</v>
      </c>
      <c r="B586" s="52">
        <v>560440101</v>
      </c>
      <c r="C586" s="12" t="s">
        <v>46</v>
      </c>
      <c r="D586" s="33">
        <v>1</v>
      </c>
      <c r="E586" s="33">
        <v>25</v>
      </c>
      <c r="F586" s="33">
        <f t="shared" ref="F586" si="94">SUM(D586:E586)</f>
        <v>26</v>
      </c>
      <c r="G586" s="57" t="s">
        <v>23</v>
      </c>
      <c r="I586" s="56">
        <v>1</v>
      </c>
      <c r="J586" s="52">
        <v>561446101</v>
      </c>
      <c r="K586" s="12" t="s">
        <v>412</v>
      </c>
      <c r="L586" s="52">
        <v>5</v>
      </c>
      <c r="M586" s="52">
        <v>15</v>
      </c>
      <c r="N586" s="52">
        <f>SUM(L586:M586)</f>
        <v>20</v>
      </c>
      <c r="O586" s="58" t="s">
        <v>44</v>
      </c>
    </row>
    <row r="587" spans="1:15">
      <c r="A587" s="56">
        <v>2</v>
      </c>
      <c r="B587" s="52">
        <v>560440102</v>
      </c>
      <c r="C587" s="12" t="s">
        <v>47</v>
      </c>
      <c r="D587" s="52">
        <v>7</v>
      </c>
      <c r="E587" s="52">
        <v>9</v>
      </c>
      <c r="F587" s="52">
        <f t="shared" ref="F587:F594" si="95">SUM(D587:E587)</f>
        <v>16</v>
      </c>
      <c r="G587" s="57" t="s">
        <v>23</v>
      </c>
      <c r="I587" s="56">
        <v>2</v>
      </c>
      <c r="J587" s="52">
        <v>561446102</v>
      </c>
      <c r="K587" s="53" t="s">
        <v>412</v>
      </c>
      <c r="L587" s="52">
        <v>6</v>
      </c>
      <c r="M587" s="52">
        <v>7</v>
      </c>
      <c r="N587" s="52">
        <f t="shared" ref="N587:N590" si="96">SUM(L587:M587)</f>
        <v>13</v>
      </c>
      <c r="O587" s="58" t="s">
        <v>44</v>
      </c>
    </row>
    <row r="588" spans="1:15">
      <c r="A588" s="56">
        <v>3</v>
      </c>
      <c r="B588" s="52">
        <v>560440201</v>
      </c>
      <c r="C588" s="12" t="s">
        <v>49</v>
      </c>
      <c r="D588" s="33">
        <v>8</v>
      </c>
      <c r="E588" s="33">
        <v>34</v>
      </c>
      <c r="F588" s="33">
        <f t="shared" si="95"/>
        <v>42</v>
      </c>
      <c r="G588" s="57" t="s">
        <v>23</v>
      </c>
      <c r="I588" s="56">
        <v>3</v>
      </c>
      <c r="J588" s="52">
        <v>561449001</v>
      </c>
      <c r="K588" s="53" t="s">
        <v>413</v>
      </c>
      <c r="L588" s="52">
        <v>11</v>
      </c>
      <c r="M588" s="52">
        <v>2</v>
      </c>
      <c r="N588" s="52">
        <f t="shared" si="96"/>
        <v>13</v>
      </c>
      <c r="O588" s="57" t="s">
        <v>40</v>
      </c>
    </row>
    <row r="589" spans="1:15">
      <c r="A589" s="56">
        <v>4</v>
      </c>
      <c r="B589" s="52">
        <v>560441801</v>
      </c>
      <c r="C589" s="12" t="s">
        <v>184</v>
      </c>
      <c r="D589" s="33">
        <v>9</v>
      </c>
      <c r="E589" s="33">
        <v>18</v>
      </c>
      <c r="F589" s="33">
        <f t="shared" si="95"/>
        <v>27</v>
      </c>
      <c r="G589" s="57" t="s">
        <v>23</v>
      </c>
      <c r="I589" s="56">
        <v>4</v>
      </c>
      <c r="J589" s="52">
        <v>562446101</v>
      </c>
      <c r="K589" s="12" t="s">
        <v>414</v>
      </c>
      <c r="L589" s="52">
        <v>18</v>
      </c>
      <c r="M589" s="52">
        <v>8</v>
      </c>
      <c r="N589" s="52">
        <f t="shared" si="96"/>
        <v>26</v>
      </c>
      <c r="O589" s="58" t="s">
        <v>44</v>
      </c>
    </row>
    <row r="590" spans="1:15">
      <c r="A590" s="56">
        <v>5</v>
      </c>
      <c r="B590" s="52">
        <v>560443511</v>
      </c>
      <c r="C590" s="12" t="s">
        <v>149</v>
      </c>
      <c r="D590" s="33">
        <v>7</v>
      </c>
      <c r="E590" s="33">
        <v>3</v>
      </c>
      <c r="F590" s="33">
        <f t="shared" si="95"/>
        <v>10</v>
      </c>
      <c r="G590" s="57" t="s">
        <v>23</v>
      </c>
      <c r="I590" s="56">
        <v>5</v>
      </c>
      <c r="J590" s="52">
        <v>563446101</v>
      </c>
      <c r="K590" s="12" t="s">
        <v>415</v>
      </c>
      <c r="L590" s="13">
        <v>11</v>
      </c>
      <c r="M590" s="13">
        <v>9</v>
      </c>
      <c r="N590" s="13">
        <f t="shared" si="96"/>
        <v>20</v>
      </c>
      <c r="O590" s="58" t="s">
        <v>44</v>
      </c>
    </row>
    <row r="591" spans="1:15">
      <c r="A591" s="56">
        <v>6</v>
      </c>
      <c r="B591" s="52">
        <v>560443521</v>
      </c>
      <c r="C591" s="12" t="s">
        <v>42</v>
      </c>
      <c r="D591" s="33">
        <v>8</v>
      </c>
      <c r="E591" s="33">
        <v>3</v>
      </c>
      <c r="F591" s="33">
        <f t="shared" si="95"/>
        <v>11</v>
      </c>
      <c r="G591" s="57" t="s">
        <v>23</v>
      </c>
      <c r="I591" s="56"/>
      <c r="J591" s="52"/>
      <c r="K591" s="112" t="s">
        <v>21</v>
      </c>
      <c r="L591" s="13">
        <f>SUM(L586:L590)</f>
        <v>51</v>
      </c>
      <c r="M591" s="13">
        <f t="shared" ref="M591:N591" si="97">SUM(M586:M590)</f>
        <v>41</v>
      </c>
      <c r="N591" s="13">
        <f t="shared" si="97"/>
        <v>92</v>
      </c>
      <c r="O591" s="57"/>
    </row>
    <row r="592" spans="1:15">
      <c r="A592" s="56">
        <v>7</v>
      </c>
      <c r="B592" s="52">
        <v>560444201</v>
      </c>
      <c r="C592" s="12" t="s">
        <v>41</v>
      </c>
      <c r="D592" s="33">
        <v>11</v>
      </c>
      <c r="E592" s="33">
        <v>26</v>
      </c>
      <c r="F592" s="33">
        <f t="shared" si="95"/>
        <v>37</v>
      </c>
      <c r="G592" s="57" t="s">
        <v>23</v>
      </c>
      <c r="I592" s="56"/>
      <c r="J592" s="132"/>
      <c r="K592" s="13" t="s">
        <v>231</v>
      </c>
      <c r="L592" s="13">
        <f>SUM(L591)</f>
        <v>51</v>
      </c>
      <c r="M592" s="13">
        <f t="shared" ref="M592:N592" si="98">SUM(M591)</f>
        <v>41</v>
      </c>
      <c r="N592" s="13">
        <f t="shared" si="98"/>
        <v>92</v>
      </c>
      <c r="O592" s="57"/>
    </row>
    <row r="593" spans="1:15">
      <c r="A593" s="56">
        <v>8</v>
      </c>
      <c r="B593" s="52">
        <v>560444202</v>
      </c>
      <c r="C593" s="12" t="s">
        <v>41</v>
      </c>
      <c r="D593" s="33">
        <v>14</v>
      </c>
      <c r="E593" s="33">
        <v>16</v>
      </c>
      <c r="F593" s="33">
        <f t="shared" si="95"/>
        <v>30</v>
      </c>
      <c r="G593" s="57" t="s">
        <v>23</v>
      </c>
      <c r="I593" s="62"/>
      <c r="J593" s="13"/>
      <c r="K593" s="13"/>
      <c r="L593" s="13"/>
      <c r="M593" s="13"/>
      <c r="N593" s="13"/>
      <c r="O593" s="69"/>
    </row>
    <row r="594" spans="1:15">
      <c r="A594" s="56">
        <v>9</v>
      </c>
      <c r="B594" s="52">
        <v>560444301</v>
      </c>
      <c r="C594" s="12" t="s">
        <v>206</v>
      </c>
      <c r="D594" s="33"/>
      <c r="E594" s="33">
        <v>11</v>
      </c>
      <c r="F594" s="33">
        <f t="shared" si="95"/>
        <v>11</v>
      </c>
      <c r="G594" s="57" t="s">
        <v>23</v>
      </c>
      <c r="I594" s="11"/>
      <c r="J594" s="11"/>
      <c r="L594" s="11"/>
      <c r="M594" s="11"/>
      <c r="N594" s="11"/>
      <c r="O594" s="11"/>
    </row>
    <row r="595" spans="1:15">
      <c r="A595" s="56">
        <v>10</v>
      </c>
      <c r="B595" s="52">
        <v>560445701</v>
      </c>
      <c r="C595" s="12" t="s">
        <v>148</v>
      </c>
      <c r="D595" s="33">
        <v>11</v>
      </c>
      <c r="E595" s="33">
        <v>7</v>
      </c>
      <c r="F595" s="33">
        <f t="shared" ref="F595:F603" si="99">SUM(D595:E595)</f>
        <v>18</v>
      </c>
      <c r="G595" s="57" t="s">
        <v>51</v>
      </c>
    </row>
    <row r="596" spans="1:15">
      <c r="A596" s="56">
        <v>11</v>
      </c>
      <c r="B596" s="52">
        <v>560446101</v>
      </c>
      <c r="C596" s="12" t="s">
        <v>43</v>
      </c>
      <c r="D596" s="33">
        <v>14</v>
      </c>
      <c r="E596" s="33">
        <v>27</v>
      </c>
      <c r="F596" s="33">
        <f t="shared" si="99"/>
        <v>41</v>
      </c>
      <c r="G596" s="58" t="s">
        <v>44</v>
      </c>
    </row>
    <row r="597" spans="1:15">
      <c r="A597" s="56">
        <v>12</v>
      </c>
      <c r="B597" s="52">
        <v>560446102</v>
      </c>
      <c r="C597" s="12" t="s">
        <v>43</v>
      </c>
      <c r="D597" s="33">
        <v>10</v>
      </c>
      <c r="E597" s="33">
        <v>25</v>
      </c>
      <c r="F597" s="33">
        <f t="shared" si="99"/>
        <v>35</v>
      </c>
      <c r="G597" s="58" t="s">
        <v>44</v>
      </c>
    </row>
    <row r="598" spans="1:15">
      <c r="A598" s="56">
        <v>13</v>
      </c>
      <c r="B598" s="52">
        <v>560446103</v>
      </c>
      <c r="C598" s="12" t="s">
        <v>207</v>
      </c>
      <c r="D598" s="33">
        <v>11</v>
      </c>
      <c r="E598" s="33">
        <v>6</v>
      </c>
      <c r="F598" s="33">
        <f t="shared" si="99"/>
        <v>17</v>
      </c>
      <c r="G598" s="58" t="s">
        <v>44</v>
      </c>
    </row>
    <row r="599" spans="1:15">
      <c r="A599" s="56">
        <v>14</v>
      </c>
      <c r="B599" s="52">
        <v>560446104</v>
      </c>
      <c r="C599" s="12" t="s">
        <v>208</v>
      </c>
      <c r="D599" s="33">
        <v>4</v>
      </c>
      <c r="E599" s="33">
        <v>11</v>
      </c>
      <c r="F599" s="33">
        <f t="shared" si="99"/>
        <v>15</v>
      </c>
      <c r="G599" s="58" t="s">
        <v>44</v>
      </c>
    </row>
    <row r="600" spans="1:15">
      <c r="A600" s="56">
        <v>15</v>
      </c>
      <c r="B600" s="52">
        <v>560449001</v>
      </c>
      <c r="C600" s="12" t="s">
        <v>39</v>
      </c>
      <c r="D600" s="33">
        <v>20</v>
      </c>
      <c r="E600" s="33">
        <v>20</v>
      </c>
      <c r="F600" s="33">
        <f t="shared" si="99"/>
        <v>40</v>
      </c>
      <c r="G600" s="57" t="s">
        <v>40</v>
      </c>
    </row>
    <row r="601" spans="1:15">
      <c r="A601" s="56">
        <v>16</v>
      </c>
      <c r="B601" s="52">
        <v>560449002</v>
      </c>
      <c r="C601" s="12" t="s">
        <v>39</v>
      </c>
      <c r="D601" s="33">
        <v>6</v>
      </c>
      <c r="E601" s="33">
        <v>13</v>
      </c>
      <c r="F601" s="33">
        <f t="shared" si="99"/>
        <v>19</v>
      </c>
      <c r="G601" s="57" t="s">
        <v>40</v>
      </c>
    </row>
    <row r="602" spans="1:15">
      <c r="A602" s="56">
        <v>17</v>
      </c>
      <c r="B602" s="52">
        <v>560449901</v>
      </c>
      <c r="C602" s="12" t="s">
        <v>70</v>
      </c>
      <c r="D602" s="33">
        <v>6</v>
      </c>
      <c r="E602" s="33">
        <v>31</v>
      </c>
      <c r="F602" s="33">
        <f t="shared" si="99"/>
        <v>37</v>
      </c>
      <c r="G602" s="57" t="s">
        <v>23</v>
      </c>
    </row>
    <row r="603" spans="1:15">
      <c r="A603" s="56">
        <v>18</v>
      </c>
      <c r="B603" s="52">
        <v>560449902</v>
      </c>
      <c r="C603" s="12" t="s">
        <v>70</v>
      </c>
      <c r="D603" s="74">
        <v>18</v>
      </c>
      <c r="E603" s="74">
        <v>18</v>
      </c>
      <c r="F603" s="74">
        <f t="shared" si="99"/>
        <v>36</v>
      </c>
      <c r="G603" s="57" t="s">
        <v>23</v>
      </c>
    </row>
    <row r="604" spans="1:15">
      <c r="A604" s="56"/>
      <c r="B604" s="12"/>
      <c r="C604" s="14" t="s">
        <v>162</v>
      </c>
      <c r="D604" s="74">
        <f>SUM(D586:D603)</f>
        <v>165</v>
      </c>
      <c r="E604" s="74">
        <f>SUM(E586:E603)</f>
        <v>303</v>
      </c>
      <c r="F604" s="74">
        <f>SUM(F586:F603)</f>
        <v>468</v>
      </c>
      <c r="G604" s="58"/>
    </row>
    <row r="605" spans="1:15">
      <c r="A605" s="62"/>
      <c r="B605" s="20"/>
      <c r="C605" s="13" t="s">
        <v>231</v>
      </c>
      <c r="D605" s="74">
        <f>SUM(D604)</f>
        <v>165</v>
      </c>
      <c r="E605" s="74">
        <f t="shared" ref="E605:F605" si="100">SUM(E604)</f>
        <v>303</v>
      </c>
      <c r="F605" s="74">
        <f t="shared" si="100"/>
        <v>468</v>
      </c>
      <c r="G605" s="63"/>
    </row>
    <row r="606" spans="1:15">
      <c r="A606" s="52"/>
      <c r="B606" s="11"/>
      <c r="C606" s="52"/>
      <c r="D606" s="33"/>
      <c r="E606" s="33"/>
      <c r="F606" s="33"/>
      <c r="G606" s="49"/>
    </row>
    <row r="607" spans="1:15">
      <c r="A607" s="52"/>
      <c r="B607" s="11"/>
      <c r="C607" s="52"/>
      <c r="D607" s="33"/>
      <c r="E607" s="33"/>
      <c r="F607" s="33"/>
      <c r="G607" s="49"/>
    </row>
    <row r="608" spans="1:15">
      <c r="A608" s="52"/>
      <c r="B608" s="11"/>
      <c r="C608" s="52"/>
      <c r="D608" s="33"/>
      <c r="E608" s="33"/>
      <c r="F608" s="33"/>
      <c r="G608" s="49"/>
      <c r="K608" s="202" t="s">
        <v>384</v>
      </c>
      <c r="L608" s="202"/>
      <c r="M608" s="202"/>
      <c r="N608" s="202"/>
    </row>
    <row r="609" spans="1:15">
      <c r="A609" s="52"/>
      <c r="B609" s="11"/>
      <c r="C609" s="52"/>
      <c r="D609" s="33"/>
      <c r="E609" s="33"/>
      <c r="F609" s="33"/>
      <c r="G609" s="49"/>
    </row>
    <row r="610" spans="1:15">
      <c r="A610" s="203" t="s">
        <v>230</v>
      </c>
      <c r="B610" s="203"/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</row>
    <row r="611" spans="1:15">
      <c r="A611" s="200" t="s">
        <v>115</v>
      </c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</row>
    <row r="612" spans="1:15">
      <c r="A612" s="209" t="s">
        <v>1</v>
      </c>
      <c r="B612" s="210"/>
      <c r="C612" s="210"/>
      <c r="D612" s="210"/>
      <c r="E612" s="210"/>
      <c r="F612" s="210"/>
      <c r="G612" s="211"/>
      <c r="H612" s="50"/>
      <c r="I612" s="50"/>
      <c r="J612" s="50"/>
      <c r="K612" s="50"/>
      <c r="L612" s="50"/>
      <c r="M612" s="50"/>
      <c r="N612" s="50"/>
      <c r="O612" s="50"/>
    </row>
    <row r="613" spans="1:15">
      <c r="A613" s="75" t="s">
        <v>3</v>
      </c>
      <c r="B613" s="75" t="s">
        <v>4</v>
      </c>
      <c r="C613" s="75" t="s">
        <v>126</v>
      </c>
      <c r="D613" s="75" t="s">
        <v>6</v>
      </c>
      <c r="E613" s="75" t="s">
        <v>7</v>
      </c>
      <c r="F613" s="75" t="s">
        <v>8</v>
      </c>
      <c r="G613" s="75" t="s">
        <v>5</v>
      </c>
    </row>
    <row r="614" spans="1:15">
      <c r="A614" s="65"/>
      <c r="B614" s="81" t="s">
        <v>9</v>
      </c>
      <c r="C614" s="66"/>
      <c r="D614" s="66"/>
      <c r="E614" s="66"/>
      <c r="F614" s="66"/>
      <c r="G614" s="111"/>
    </row>
    <row r="615" spans="1:15">
      <c r="A615" s="56">
        <v>1</v>
      </c>
      <c r="B615" s="52">
        <v>560165511</v>
      </c>
      <c r="C615" s="12" t="s">
        <v>209</v>
      </c>
      <c r="D615" s="33">
        <v>7</v>
      </c>
      <c r="E615" s="33"/>
      <c r="F615" s="33">
        <f t="shared" ref="F615:F627" si="101">SUM(D615:E615)</f>
        <v>7</v>
      </c>
      <c r="G615" s="57" t="s">
        <v>52</v>
      </c>
    </row>
    <row r="616" spans="1:15">
      <c r="A616" s="56">
        <v>2</v>
      </c>
      <c r="B616" s="52">
        <v>560166511</v>
      </c>
      <c r="C616" s="12" t="s">
        <v>210</v>
      </c>
      <c r="D616" s="33">
        <v>10</v>
      </c>
      <c r="E616" s="33">
        <v>1</v>
      </c>
      <c r="F616" s="33">
        <f t="shared" si="101"/>
        <v>11</v>
      </c>
      <c r="G616" s="57" t="s">
        <v>52</v>
      </c>
    </row>
    <row r="617" spans="1:15">
      <c r="A617" s="56">
        <v>3</v>
      </c>
      <c r="B617" s="52">
        <v>560166801</v>
      </c>
      <c r="C617" s="12" t="s">
        <v>211</v>
      </c>
      <c r="D617" s="33">
        <v>12</v>
      </c>
      <c r="E617" s="33">
        <v>2</v>
      </c>
      <c r="F617" s="33">
        <f>SUM(D617:E617)</f>
        <v>14</v>
      </c>
      <c r="G617" s="57" t="s">
        <v>54</v>
      </c>
    </row>
    <row r="618" spans="1:15">
      <c r="A618" s="56">
        <v>4</v>
      </c>
      <c r="B618" s="52">
        <v>560167501</v>
      </c>
      <c r="C618" s="12" t="s">
        <v>212</v>
      </c>
      <c r="D618" s="74">
        <v>11</v>
      </c>
      <c r="E618" s="74">
        <v>1</v>
      </c>
      <c r="F618" s="74">
        <f>SUM(D618:E618)</f>
        <v>12</v>
      </c>
      <c r="G618" s="57" t="s">
        <v>54</v>
      </c>
    </row>
    <row r="619" spans="1:15">
      <c r="A619" s="56"/>
      <c r="B619" s="52"/>
      <c r="C619" s="112" t="s">
        <v>194</v>
      </c>
      <c r="D619" s="74">
        <f>SUM(D615:D618)</f>
        <v>40</v>
      </c>
      <c r="E619" s="74">
        <f t="shared" ref="E619:F619" si="102">SUM(E615:E618)</f>
        <v>4</v>
      </c>
      <c r="F619" s="74">
        <f t="shared" si="102"/>
        <v>44</v>
      </c>
      <c r="G619" s="57"/>
    </row>
    <row r="620" spans="1:15">
      <c r="A620" s="56">
        <v>5</v>
      </c>
      <c r="B620" s="52">
        <v>560462201</v>
      </c>
      <c r="C620" s="12" t="s">
        <v>185</v>
      </c>
      <c r="D620" s="33">
        <v>8</v>
      </c>
      <c r="E620" s="33">
        <v>1</v>
      </c>
      <c r="F620" s="33">
        <f>SUM(D620:E620)</f>
        <v>9</v>
      </c>
      <c r="G620" s="57" t="s">
        <v>54</v>
      </c>
    </row>
    <row r="621" spans="1:15">
      <c r="A621" s="56">
        <v>6</v>
      </c>
      <c r="B621" s="52">
        <v>560465511</v>
      </c>
      <c r="C621" s="12" t="s">
        <v>130</v>
      </c>
      <c r="D621" s="33">
        <v>15</v>
      </c>
      <c r="E621" s="33"/>
      <c r="F621" s="33">
        <f>SUM(D621:E621)</f>
        <v>15</v>
      </c>
      <c r="G621" s="57" t="s">
        <v>52</v>
      </c>
    </row>
    <row r="622" spans="1:15">
      <c r="A622" s="56">
        <v>7</v>
      </c>
      <c r="B622" s="52">
        <v>560465611</v>
      </c>
      <c r="C622" s="12" t="s">
        <v>72</v>
      </c>
      <c r="D622" s="33">
        <v>13</v>
      </c>
      <c r="E622" s="33">
        <v>14</v>
      </c>
      <c r="F622" s="33">
        <f>SUM(D622:E622)</f>
        <v>27</v>
      </c>
      <c r="G622" s="57" t="s">
        <v>52</v>
      </c>
    </row>
    <row r="623" spans="1:15">
      <c r="A623" s="56">
        <v>8</v>
      </c>
      <c r="B623" s="52">
        <v>560465621</v>
      </c>
      <c r="C623" s="12" t="s">
        <v>71</v>
      </c>
      <c r="D623" s="33">
        <v>4</v>
      </c>
      <c r="E623" s="33"/>
      <c r="F623" s="33">
        <f>SUM(D623:E623)</f>
        <v>4</v>
      </c>
      <c r="G623" s="57" t="s">
        <v>52</v>
      </c>
    </row>
    <row r="624" spans="1:15">
      <c r="A624" s="56">
        <v>9</v>
      </c>
      <c r="B624" s="52">
        <v>560466511</v>
      </c>
      <c r="C624" s="12" t="s">
        <v>131</v>
      </c>
      <c r="D624" s="33">
        <v>13</v>
      </c>
      <c r="E624" s="33"/>
      <c r="F624" s="33">
        <f>SUM(D624:E624)</f>
        <v>13</v>
      </c>
      <c r="G624" s="57" t="s">
        <v>52</v>
      </c>
    </row>
    <row r="625" spans="1:15">
      <c r="A625" s="56">
        <v>10</v>
      </c>
      <c r="B625" s="52">
        <v>560466801</v>
      </c>
      <c r="C625" s="12" t="s">
        <v>53</v>
      </c>
      <c r="D625" s="33">
        <v>8</v>
      </c>
      <c r="E625" s="33">
        <v>2</v>
      </c>
      <c r="F625" s="33">
        <f t="shared" si="101"/>
        <v>10</v>
      </c>
      <c r="G625" s="57" t="s">
        <v>54</v>
      </c>
    </row>
    <row r="626" spans="1:15">
      <c r="A626" s="56">
        <v>11</v>
      </c>
      <c r="B626" s="52">
        <v>560467101</v>
      </c>
      <c r="C626" s="12" t="s">
        <v>73</v>
      </c>
      <c r="D626" s="33">
        <v>5</v>
      </c>
      <c r="E626" s="33">
        <v>5</v>
      </c>
      <c r="F626" s="33">
        <f t="shared" si="101"/>
        <v>10</v>
      </c>
      <c r="G626" s="57" t="s">
        <v>54</v>
      </c>
    </row>
    <row r="627" spans="1:15">
      <c r="A627" s="56">
        <v>12</v>
      </c>
      <c r="B627" s="52">
        <v>560467501</v>
      </c>
      <c r="C627" s="12" t="s">
        <v>213</v>
      </c>
      <c r="D627" s="74">
        <v>4</v>
      </c>
      <c r="E627" s="74"/>
      <c r="F627" s="74">
        <f t="shared" si="101"/>
        <v>4</v>
      </c>
      <c r="G627" s="57" t="s">
        <v>54</v>
      </c>
    </row>
    <row r="628" spans="1:15">
      <c r="A628" s="56"/>
      <c r="B628" s="52"/>
      <c r="C628" s="112" t="s">
        <v>162</v>
      </c>
      <c r="D628" s="74">
        <f>SUM(D620:D627)</f>
        <v>70</v>
      </c>
      <c r="E628" s="74">
        <f t="shared" ref="E628:F628" si="103">SUM(E620:E627)</f>
        <v>22</v>
      </c>
      <c r="F628" s="74">
        <f t="shared" si="103"/>
        <v>92</v>
      </c>
      <c r="G628" s="58"/>
    </row>
    <row r="629" spans="1:15">
      <c r="A629" s="56"/>
      <c r="B629" s="132"/>
      <c r="C629" s="13" t="s">
        <v>231</v>
      </c>
      <c r="D629" s="78">
        <f>SUM(D628,D619)</f>
        <v>110</v>
      </c>
      <c r="E629" s="78">
        <f t="shared" ref="E629:F629" si="104">SUM(E628,E619)</f>
        <v>26</v>
      </c>
      <c r="F629" s="78">
        <f t="shared" si="104"/>
        <v>136</v>
      </c>
      <c r="G629" s="58"/>
    </row>
    <row r="630" spans="1:15">
      <c r="A630" s="62"/>
      <c r="B630" s="13"/>
      <c r="C630" s="13"/>
      <c r="D630" s="78"/>
      <c r="E630" s="78"/>
      <c r="F630" s="78"/>
      <c r="G630" s="63"/>
    </row>
    <row r="631" spans="1:15">
      <c r="A631" s="52"/>
      <c r="B631" s="52"/>
      <c r="C631" s="52"/>
      <c r="D631" s="33"/>
      <c r="E631" s="33"/>
      <c r="F631" s="33"/>
      <c r="G631" s="49"/>
    </row>
    <row r="632" spans="1:15">
      <c r="A632" s="52"/>
      <c r="B632" s="52"/>
      <c r="C632" s="52"/>
      <c r="D632" s="33"/>
      <c r="E632" s="33"/>
      <c r="F632" s="33"/>
      <c r="G632" s="49"/>
    </row>
    <row r="633" spans="1:15">
      <c r="A633" s="52"/>
      <c r="B633" s="52"/>
      <c r="C633" s="52"/>
      <c r="D633" s="33"/>
      <c r="E633" s="33"/>
      <c r="F633" s="33"/>
      <c r="G633" s="49"/>
    </row>
    <row r="634" spans="1:15">
      <c r="A634" s="52"/>
      <c r="B634" s="52"/>
      <c r="C634" s="52"/>
      <c r="D634" s="33"/>
      <c r="E634" s="33"/>
      <c r="F634" s="33"/>
      <c r="G634" s="49"/>
    </row>
    <row r="635" spans="1:15" ht="21.75">
      <c r="A635" s="52"/>
      <c r="B635" s="52"/>
      <c r="C635" s="52"/>
      <c r="D635" s="33"/>
      <c r="E635" s="33"/>
      <c r="F635" s="33"/>
      <c r="G635" s="49"/>
      <c r="O635" s="36"/>
    </row>
    <row r="636" spans="1:15">
      <c r="A636" s="52"/>
      <c r="B636" s="52"/>
      <c r="C636" s="52"/>
      <c r="D636" s="33"/>
      <c r="E636" s="33"/>
      <c r="F636" s="33"/>
      <c r="G636" s="49"/>
      <c r="K636" s="202" t="s">
        <v>384</v>
      </c>
      <c r="L636" s="202"/>
      <c r="M636" s="202"/>
      <c r="N636" s="202"/>
    </row>
    <row r="637" spans="1:15">
      <c r="A637" s="52"/>
      <c r="B637" s="52"/>
      <c r="C637" s="52"/>
      <c r="D637" s="33"/>
      <c r="E637" s="33"/>
      <c r="F637" s="33"/>
      <c r="G637" s="49"/>
    </row>
    <row r="638" spans="1:15">
      <c r="A638" s="203" t="s">
        <v>230</v>
      </c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</row>
    <row r="639" spans="1:15">
      <c r="A639" s="200" t="s">
        <v>118</v>
      </c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</row>
    <row r="640" spans="1:15">
      <c r="A640" s="209" t="s">
        <v>1</v>
      </c>
      <c r="B640" s="210"/>
      <c r="C640" s="210"/>
      <c r="D640" s="210"/>
      <c r="E640" s="210"/>
      <c r="F640" s="210"/>
      <c r="G640" s="211"/>
      <c r="H640" s="50"/>
      <c r="I640" s="50"/>
      <c r="J640" s="50"/>
      <c r="K640" s="50"/>
      <c r="L640" s="50"/>
      <c r="M640" s="50"/>
      <c r="N640" s="50"/>
      <c r="O640" s="50"/>
    </row>
    <row r="641" spans="1:23">
      <c r="A641" s="75" t="s">
        <v>3</v>
      </c>
      <c r="B641" s="75" t="s">
        <v>4</v>
      </c>
      <c r="C641" s="75" t="s">
        <v>126</v>
      </c>
      <c r="D641" s="75" t="s">
        <v>6</v>
      </c>
      <c r="E641" s="75" t="s">
        <v>7</v>
      </c>
      <c r="F641" s="75" t="s">
        <v>8</v>
      </c>
      <c r="G641" s="75" t="s">
        <v>5</v>
      </c>
    </row>
    <row r="642" spans="1:23">
      <c r="A642" s="65"/>
      <c r="B642" s="81" t="s">
        <v>9</v>
      </c>
      <c r="C642" s="66"/>
      <c r="D642" s="66"/>
      <c r="E642" s="66"/>
      <c r="F642" s="66"/>
      <c r="G642" s="111"/>
    </row>
    <row r="643" spans="1:23">
      <c r="A643" s="56">
        <v>1</v>
      </c>
      <c r="B643" s="132">
        <v>560451111</v>
      </c>
      <c r="C643" s="12" t="s">
        <v>55</v>
      </c>
      <c r="D643" s="33">
        <v>31</v>
      </c>
      <c r="E643" s="33">
        <v>22</v>
      </c>
      <c r="F643" s="33">
        <f>SUM(D643:E643)</f>
        <v>53</v>
      </c>
      <c r="G643" s="57" t="s">
        <v>25</v>
      </c>
    </row>
    <row r="644" spans="1:23">
      <c r="A644" s="56">
        <v>2</v>
      </c>
      <c r="B644" s="132">
        <v>560455801</v>
      </c>
      <c r="C644" s="12" t="s">
        <v>146</v>
      </c>
      <c r="D644" s="74">
        <v>3</v>
      </c>
      <c r="E644" s="74">
        <v>12</v>
      </c>
      <c r="F644" s="74">
        <f>SUM(D644:E644)</f>
        <v>15</v>
      </c>
      <c r="G644" s="57" t="s">
        <v>25</v>
      </c>
    </row>
    <row r="645" spans="1:23">
      <c r="A645" s="56"/>
      <c r="B645" s="12"/>
      <c r="C645" s="112" t="s">
        <v>21</v>
      </c>
      <c r="D645" s="74">
        <f>SUM(D643:D644)</f>
        <v>34</v>
      </c>
      <c r="E645" s="74">
        <f t="shared" ref="E645:F645" si="105">SUM(E643:E644)</f>
        <v>34</v>
      </c>
      <c r="F645" s="74">
        <f t="shared" si="105"/>
        <v>68</v>
      </c>
      <c r="G645" s="58"/>
    </row>
    <row r="646" spans="1:23">
      <c r="A646" s="132"/>
      <c r="B646" s="12"/>
      <c r="C646" s="13" t="s">
        <v>231</v>
      </c>
      <c r="D646" s="74">
        <f>SUM(D645)</f>
        <v>34</v>
      </c>
      <c r="E646" s="74">
        <f t="shared" ref="E646:F646" si="106">SUM(E645)</f>
        <v>34</v>
      </c>
      <c r="F646" s="74">
        <f t="shared" si="106"/>
        <v>68</v>
      </c>
      <c r="G646" s="58"/>
    </row>
    <row r="647" spans="1:23">
      <c r="A647" s="62"/>
      <c r="B647" s="13"/>
      <c r="C647" s="13"/>
      <c r="D647" s="78"/>
      <c r="E647" s="78"/>
      <c r="F647" s="78"/>
      <c r="G647" s="63"/>
    </row>
    <row r="648" spans="1:23">
      <c r="A648" s="52"/>
      <c r="B648" s="12"/>
      <c r="C648" s="52"/>
      <c r="D648" s="33"/>
      <c r="E648" s="33"/>
      <c r="F648" s="33"/>
      <c r="G648" s="49"/>
    </row>
    <row r="649" spans="1:23">
      <c r="A649" s="52"/>
      <c r="B649" s="12"/>
      <c r="C649" s="52"/>
      <c r="D649" s="33"/>
      <c r="E649" s="33"/>
      <c r="F649" s="33"/>
      <c r="G649" s="49"/>
      <c r="U649" s="4"/>
      <c r="V649" s="4"/>
      <c r="W649" s="4"/>
    </row>
    <row r="650" spans="1:23">
      <c r="A650" s="203" t="s">
        <v>230</v>
      </c>
      <c r="B650" s="203"/>
      <c r="C650" s="203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</row>
    <row r="651" spans="1:23">
      <c r="A651" s="200" t="s">
        <v>57</v>
      </c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</row>
    <row r="652" spans="1:23">
      <c r="A652" s="209" t="s">
        <v>1</v>
      </c>
      <c r="B652" s="210"/>
      <c r="C652" s="210"/>
      <c r="D652" s="210"/>
      <c r="E652" s="210"/>
      <c r="F652" s="210"/>
      <c r="G652" s="211"/>
      <c r="H652" s="50"/>
      <c r="I652" s="50"/>
      <c r="J652" s="50"/>
      <c r="K652" s="50"/>
      <c r="L652" s="50"/>
      <c r="M652" s="50"/>
      <c r="N652" s="50"/>
      <c r="O652" s="50"/>
    </row>
    <row r="653" spans="1:23">
      <c r="A653" s="75" t="s">
        <v>3</v>
      </c>
      <c r="B653" s="75" t="s">
        <v>4</v>
      </c>
      <c r="C653" s="75" t="s">
        <v>126</v>
      </c>
      <c r="D653" s="75" t="s">
        <v>6</v>
      </c>
      <c r="E653" s="75" t="s">
        <v>7</v>
      </c>
      <c r="F653" s="75" t="s">
        <v>8</v>
      </c>
      <c r="G653" s="75" t="s">
        <v>5</v>
      </c>
    </row>
    <row r="654" spans="1:23">
      <c r="A654" s="65"/>
      <c r="B654" s="81" t="s">
        <v>9</v>
      </c>
      <c r="C654" s="66"/>
      <c r="D654" s="66"/>
      <c r="E654" s="66"/>
      <c r="F654" s="66"/>
      <c r="G654" s="111"/>
    </row>
    <row r="655" spans="1:23">
      <c r="A655" s="56">
        <v>1</v>
      </c>
      <c r="B655" s="132">
        <v>560443701</v>
      </c>
      <c r="C655" s="12" t="s">
        <v>59</v>
      </c>
      <c r="D655" s="33">
        <v>10</v>
      </c>
      <c r="E655" s="33">
        <v>23</v>
      </c>
      <c r="F655" s="33">
        <f>SUM(D655:E655)</f>
        <v>33</v>
      </c>
      <c r="G655" s="57" t="s">
        <v>23</v>
      </c>
    </row>
    <row r="656" spans="1:23">
      <c r="A656" s="56">
        <v>2</v>
      </c>
      <c r="B656" s="132">
        <v>560446401</v>
      </c>
      <c r="C656" s="12" t="s">
        <v>58</v>
      </c>
      <c r="D656" s="33">
        <v>3</v>
      </c>
      <c r="E656" s="33">
        <v>22</v>
      </c>
      <c r="F656" s="33">
        <f>SUM(D656:E656)</f>
        <v>25</v>
      </c>
      <c r="G656" s="57" t="s">
        <v>23</v>
      </c>
    </row>
    <row r="657" spans="1:20">
      <c r="A657" s="56">
        <v>3</v>
      </c>
      <c r="B657" s="132">
        <v>560446402</v>
      </c>
      <c r="C657" s="12" t="s">
        <v>58</v>
      </c>
      <c r="D657" s="33"/>
      <c r="E657" s="33">
        <v>1</v>
      </c>
      <c r="F657" s="33">
        <f>SUM(D657:E657)</f>
        <v>1</v>
      </c>
      <c r="G657" s="57" t="s">
        <v>23</v>
      </c>
    </row>
    <row r="658" spans="1:20">
      <c r="A658" s="84"/>
      <c r="B658" s="52"/>
      <c r="C658" s="112" t="s">
        <v>157</v>
      </c>
      <c r="D658" s="78">
        <f>SUM(D655:D657)</f>
        <v>13</v>
      </c>
      <c r="E658" s="78">
        <f t="shared" ref="E658:F658" si="107">SUM(E655:E657)</f>
        <v>46</v>
      </c>
      <c r="F658" s="78">
        <f t="shared" si="107"/>
        <v>59</v>
      </c>
      <c r="G658" s="57"/>
    </row>
    <row r="659" spans="1:20">
      <c r="A659" s="12"/>
      <c r="B659" s="132"/>
      <c r="C659" s="13" t="s">
        <v>231</v>
      </c>
      <c r="D659" s="74">
        <f>SUM(D658)</f>
        <v>13</v>
      </c>
      <c r="E659" s="74">
        <f t="shared" ref="E659:F659" si="108">SUM(E658)</f>
        <v>46</v>
      </c>
      <c r="F659" s="74">
        <f t="shared" si="108"/>
        <v>59</v>
      </c>
      <c r="G659" s="57"/>
    </row>
    <row r="660" spans="1:20">
      <c r="A660" s="62"/>
      <c r="B660" s="13"/>
      <c r="C660" s="13"/>
      <c r="D660" s="78"/>
      <c r="E660" s="78"/>
      <c r="F660" s="78"/>
      <c r="G660" s="63"/>
    </row>
    <row r="661" spans="1:20">
      <c r="D661" s="40"/>
      <c r="E661" s="40"/>
      <c r="F661" s="40"/>
      <c r="L661" s="4"/>
      <c r="M661" s="4"/>
      <c r="N661" s="4"/>
      <c r="P661" s="17"/>
      <c r="Q661" s="40"/>
      <c r="R661" s="40"/>
      <c r="S661" s="40"/>
      <c r="T661" s="115"/>
    </row>
    <row r="662" spans="1:20" ht="21.75">
      <c r="O662" s="36"/>
    </row>
    <row r="663" spans="1:20">
      <c r="K663" s="202" t="s">
        <v>384</v>
      </c>
      <c r="L663" s="202"/>
      <c r="M663" s="202"/>
      <c r="N663" s="202"/>
    </row>
    <row r="664" spans="1:20">
      <c r="A664" s="203" t="s">
        <v>195</v>
      </c>
      <c r="B664" s="203"/>
      <c r="C664" s="203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</row>
    <row r="665" spans="1:20">
      <c r="A665" s="200" t="s">
        <v>0</v>
      </c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</row>
    <row r="666" spans="1:20">
      <c r="A666" s="209" t="s">
        <v>1</v>
      </c>
      <c r="B666" s="210"/>
      <c r="C666" s="210"/>
      <c r="D666" s="210"/>
      <c r="E666" s="210"/>
      <c r="F666" s="210"/>
      <c r="G666" s="211"/>
      <c r="I666" s="209" t="s">
        <v>2</v>
      </c>
      <c r="J666" s="210"/>
      <c r="K666" s="210"/>
      <c r="L666" s="210"/>
      <c r="M666" s="210"/>
      <c r="N666" s="210"/>
      <c r="O666" s="211"/>
    </row>
    <row r="667" spans="1:20">
      <c r="A667" s="75" t="s">
        <v>3</v>
      </c>
      <c r="B667" s="75" t="s">
        <v>4</v>
      </c>
      <c r="C667" s="75" t="s">
        <v>126</v>
      </c>
      <c r="D667" s="75" t="s">
        <v>6</v>
      </c>
      <c r="E667" s="75" t="s">
        <v>7</v>
      </c>
      <c r="F667" s="75" t="s">
        <v>8</v>
      </c>
      <c r="G667" s="75" t="s">
        <v>5</v>
      </c>
      <c r="I667" s="75" t="s">
        <v>3</v>
      </c>
      <c r="J667" s="75" t="s">
        <v>4</v>
      </c>
      <c r="K667" s="75" t="s">
        <v>126</v>
      </c>
      <c r="L667" s="75" t="s">
        <v>6</v>
      </c>
      <c r="M667" s="75" t="s">
        <v>7</v>
      </c>
      <c r="N667" s="75" t="s">
        <v>8</v>
      </c>
      <c r="O667" s="75" t="s">
        <v>5</v>
      </c>
    </row>
    <row r="668" spans="1:20">
      <c r="A668" s="56"/>
      <c r="B668" s="50" t="s">
        <v>9</v>
      </c>
      <c r="C668" s="52"/>
      <c r="G668" s="57"/>
      <c r="I668" s="56"/>
      <c r="J668" s="50" t="s">
        <v>22</v>
      </c>
      <c r="K668" s="52"/>
      <c r="L668" s="52"/>
      <c r="M668" s="52"/>
      <c r="N668" s="52"/>
      <c r="O668" s="57"/>
    </row>
    <row r="669" spans="1:20">
      <c r="A669" s="56">
        <v>1</v>
      </c>
      <c r="B669" s="52">
        <v>550310101</v>
      </c>
      <c r="C669" s="53" t="s">
        <v>17</v>
      </c>
      <c r="D669" s="52">
        <v>3</v>
      </c>
      <c r="E669" s="52">
        <v>37</v>
      </c>
      <c r="F669" s="52">
        <f t="shared" ref="F669:F684" si="109">SUM(D669:E669)</f>
        <v>40</v>
      </c>
      <c r="G669" s="57" t="s">
        <v>11</v>
      </c>
      <c r="I669" s="56">
        <v>1</v>
      </c>
      <c r="J669" s="52">
        <v>555511401</v>
      </c>
      <c r="K669" s="12" t="s">
        <v>226</v>
      </c>
      <c r="L669" s="52">
        <v>3</v>
      </c>
      <c r="M669" s="52">
        <v>5</v>
      </c>
      <c r="N669" s="52">
        <f>SUM(L669:M669)</f>
        <v>8</v>
      </c>
      <c r="O669" s="57" t="s">
        <v>11</v>
      </c>
    </row>
    <row r="670" spans="1:20">
      <c r="A670" s="56">
        <v>2</v>
      </c>
      <c r="B670" s="52">
        <v>550310102</v>
      </c>
      <c r="C670" s="53" t="s">
        <v>17</v>
      </c>
      <c r="D670" s="52">
        <v>8</v>
      </c>
      <c r="E670" s="52">
        <v>33</v>
      </c>
      <c r="F670" s="52">
        <f t="shared" si="109"/>
        <v>41</v>
      </c>
      <c r="G670" s="57" t="s">
        <v>11</v>
      </c>
      <c r="I670" s="56">
        <v>2</v>
      </c>
      <c r="J670" s="52">
        <v>555511012</v>
      </c>
      <c r="K670" s="109" t="s">
        <v>416</v>
      </c>
      <c r="L670" s="52">
        <v>2</v>
      </c>
      <c r="M670" s="52">
        <v>12</v>
      </c>
      <c r="N670" s="52">
        <f>SUM(L670:M670)</f>
        <v>14</v>
      </c>
      <c r="O670" s="57" t="s">
        <v>11</v>
      </c>
    </row>
    <row r="671" spans="1:20">
      <c r="A671" s="56">
        <v>3</v>
      </c>
      <c r="B671" s="52">
        <v>550310201</v>
      </c>
      <c r="C671" s="53" t="s">
        <v>18</v>
      </c>
      <c r="D671" s="52">
        <v>5</v>
      </c>
      <c r="E671" s="52">
        <v>31</v>
      </c>
      <c r="F671" s="52">
        <f t="shared" si="109"/>
        <v>36</v>
      </c>
      <c r="G671" s="57" t="s">
        <v>11</v>
      </c>
      <c r="I671" s="56"/>
      <c r="K671" s="112" t="s">
        <v>153</v>
      </c>
      <c r="L671" s="51">
        <f>SUM(L669:L670)</f>
        <v>5</v>
      </c>
      <c r="M671" s="51">
        <f t="shared" ref="M671:N671" si="110">SUM(M669:M670)</f>
        <v>17</v>
      </c>
      <c r="N671" s="51">
        <f t="shared" si="110"/>
        <v>22</v>
      </c>
      <c r="P671" s="84"/>
    </row>
    <row r="672" spans="1:20">
      <c r="A672" s="56">
        <v>4</v>
      </c>
      <c r="B672" s="52">
        <v>550310202</v>
      </c>
      <c r="C672" s="53" t="s">
        <v>18</v>
      </c>
      <c r="D672" s="52">
        <v>7</v>
      </c>
      <c r="E672" s="52">
        <v>32</v>
      </c>
      <c r="F672" s="52">
        <f t="shared" si="109"/>
        <v>39</v>
      </c>
      <c r="G672" s="57" t="s">
        <v>11</v>
      </c>
      <c r="I672" s="56">
        <v>3</v>
      </c>
      <c r="J672" s="52">
        <v>555711501</v>
      </c>
      <c r="K672" s="109" t="s">
        <v>237</v>
      </c>
      <c r="L672" s="52">
        <v>6</v>
      </c>
      <c r="M672" s="52">
        <v>7</v>
      </c>
      <c r="N672" s="52">
        <f>SUM(L672:M672)</f>
        <v>13</v>
      </c>
      <c r="O672" s="57" t="s">
        <v>11</v>
      </c>
    </row>
    <row r="673" spans="1:15">
      <c r="A673" s="56">
        <v>5</v>
      </c>
      <c r="B673" s="52">
        <v>550310301</v>
      </c>
      <c r="C673" s="53" t="s">
        <v>20</v>
      </c>
      <c r="D673" s="52">
        <v>12</v>
      </c>
      <c r="E673" s="52">
        <v>31</v>
      </c>
      <c r="F673" s="52">
        <f t="shared" si="109"/>
        <v>43</v>
      </c>
      <c r="G673" s="57" t="s">
        <v>11</v>
      </c>
      <c r="I673" s="56"/>
      <c r="J673" s="52"/>
      <c r="K673" s="112" t="s">
        <v>178</v>
      </c>
      <c r="L673" s="51">
        <f>SUM(L672)</f>
        <v>6</v>
      </c>
      <c r="M673" s="51">
        <f t="shared" ref="M673:N673" si="111">SUM(M672)</f>
        <v>7</v>
      </c>
      <c r="N673" s="51">
        <f t="shared" si="111"/>
        <v>13</v>
      </c>
      <c r="O673" s="57"/>
    </row>
    <row r="674" spans="1:15">
      <c r="A674" s="56">
        <v>6</v>
      </c>
      <c r="B674" s="52">
        <v>550310302</v>
      </c>
      <c r="C674" s="53" t="s">
        <v>20</v>
      </c>
      <c r="D674" s="52">
        <v>11</v>
      </c>
      <c r="E674" s="52">
        <v>25</v>
      </c>
      <c r="F674" s="52">
        <f t="shared" si="109"/>
        <v>36</v>
      </c>
      <c r="G674" s="57" t="s">
        <v>11</v>
      </c>
      <c r="I674" s="56"/>
      <c r="J674" s="132"/>
      <c r="K674" s="13" t="s">
        <v>196</v>
      </c>
      <c r="L674" s="13">
        <f>SUM(L673,L671)</f>
        <v>11</v>
      </c>
      <c r="M674" s="13">
        <f t="shared" ref="M674:N674" si="112">SUM(M673,M671)</f>
        <v>24</v>
      </c>
      <c r="N674" s="13">
        <f t="shared" si="112"/>
        <v>35</v>
      </c>
      <c r="O674" s="57"/>
    </row>
    <row r="675" spans="1:15">
      <c r="A675" s="56">
        <v>7</v>
      </c>
      <c r="B675" s="52">
        <v>550310303</v>
      </c>
      <c r="C675" s="53" t="s">
        <v>129</v>
      </c>
      <c r="D675" s="52">
        <v>5</v>
      </c>
      <c r="E675" s="52">
        <v>21</v>
      </c>
      <c r="F675" s="52">
        <f t="shared" si="109"/>
        <v>26</v>
      </c>
      <c r="G675" s="57" t="s">
        <v>11</v>
      </c>
      <c r="I675" s="62"/>
      <c r="J675" s="13"/>
      <c r="K675" s="20"/>
      <c r="L675" s="13"/>
      <c r="M675" s="13"/>
      <c r="N675" s="13"/>
      <c r="O675" s="69"/>
    </row>
    <row r="676" spans="1:15">
      <c r="A676" s="56">
        <v>8</v>
      </c>
      <c r="B676" s="52">
        <v>550310304</v>
      </c>
      <c r="C676" s="53" t="s">
        <v>129</v>
      </c>
      <c r="D676" s="52">
        <v>3</v>
      </c>
      <c r="E676" s="52">
        <v>21</v>
      </c>
      <c r="F676" s="52">
        <f t="shared" si="109"/>
        <v>24</v>
      </c>
      <c r="G676" s="57" t="s">
        <v>11</v>
      </c>
    </row>
    <row r="677" spans="1:15">
      <c r="A677" s="56">
        <v>9</v>
      </c>
      <c r="B677" s="52">
        <v>550310401</v>
      </c>
      <c r="C677" s="53" t="s">
        <v>14</v>
      </c>
      <c r="D677" s="52">
        <v>8</v>
      </c>
      <c r="E677" s="52">
        <v>24</v>
      </c>
      <c r="F677" s="52">
        <f t="shared" si="109"/>
        <v>32</v>
      </c>
      <c r="G677" s="57" t="s">
        <v>11</v>
      </c>
    </row>
    <row r="678" spans="1:15">
      <c r="A678" s="56">
        <v>10</v>
      </c>
      <c r="B678" s="52">
        <v>550310402</v>
      </c>
      <c r="C678" s="53" t="s">
        <v>14</v>
      </c>
      <c r="D678" s="52">
        <v>12</v>
      </c>
      <c r="E678" s="52">
        <v>18</v>
      </c>
      <c r="F678" s="52">
        <f t="shared" si="109"/>
        <v>30</v>
      </c>
      <c r="G678" s="57" t="s">
        <v>11</v>
      </c>
    </row>
    <row r="679" spans="1:15">
      <c r="A679" s="56">
        <v>11</v>
      </c>
      <c r="B679" s="52">
        <v>550310501</v>
      </c>
      <c r="C679" s="53" t="s">
        <v>128</v>
      </c>
      <c r="D679" s="52">
        <v>9</v>
      </c>
      <c r="E679" s="52">
        <v>19</v>
      </c>
      <c r="F679" s="52">
        <f t="shared" si="109"/>
        <v>28</v>
      </c>
      <c r="G679" s="57" t="s">
        <v>11</v>
      </c>
    </row>
    <row r="680" spans="1:15">
      <c r="A680" s="56">
        <v>12</v>
      </c>
      <c r="B680" s="52">
        <v>550310502</v>
      </c>
      <c r="C680" s="53" t="s">
        <v>128</v>
      </c>
      <c r="D680" s="52">
        <v>6</v>
      </c>
      <c r="E680" s="52">
        <v>22</v>
      </c>
      <c r="F680" s="52">
        <f t="shared" si="109"/>
        <v>28</v>
      </c>
      <c r="G680" s="57" t="s">
        <v>11</v>
      </c>
    </row>
    <row r="681" spans="1:15">
      <c r="A681" s="56">
        <v>13</v>
      </c>
      <c r="B681" s="52">
        <v>550313901</v>
      </c>
      <c r="C681" s="53" t="s">
        <v>127</v>
      </c>
      <c r="D681" s="52">
        <v>18</v>
      </c>
      <c r="E681" s="52">
        <v>14</v>
      </c>
      <c r="F681" s="52">
        <f t="shared" si="109"/>
        <v>32</v>
      </c>
      <c r="G681" s="57" t="s">
        <v>11</v>
      </c>
    </row>
    <row r="682" spans="1:15">
      <c r="A682" s="56">
        <v>14</v>
      </c>
      <c r="B682" s="52">
        <v>550313902</v>
      </c>
      <c r="C682" s="53" t="s">
        <v>127</v>
      </c>
      <c r="D682" s="52">
        <v>19</v>
      </c>
      <c r="E682" s="52">
        <v>17</v>
      </c>
      <c r="F682" s="52">
        <f t="shared" si="109"/>
        <v>36</v>
      </c>
      <c r="G682" s="57" t="s">
        <v>11</v>
      </c>
    </row>
    <row r="683" spans="1:15">
      <c r="A683" s="56">
        <v>15</v>
      </c>
      <c r="B683" s="52">
        <v>550314001</v>
      </c>
      <c r="C683" s="53" t="s">
        <v>13</v>
      </c>
      <c r="E683" s="52">
        <v>39</v>
      </c>
      <c r="F683" s="52">
        <f t="shared" si="109"/>
        <v>39</v>
      </c>
      <c r="G683" s="57" t="s">
        <v>11</v>
      </c>
    </row>
    <row r="684" spans="1:15">
      <c r="A684" s="56">
        <v>16</v>
      </c>
      <c r="B684" s="52">
        <v>550314002</v>
      </c>
      <c r="C684" s="109" t="s">
        <v>13</v>
      </c>
      <c r="D684" s="13"/>
      <c r="E684" s="13">
        <v>41</v>
      </c>
      <c r="F684" s="13">
        <f t="shared" si="109"/>
        <v>41</v>
      </c>
      <c r="G684" s="57" t="s">
        <v>11</v>
      </c>
    </row>
    <row r="685" spans="1:15">
      <c r="A685" s="56"/>
      <c r="B685" s="52"/>
      <c r="C685" s="112" t="s">
        <v>156</v>
      </c>
      <c r="D685" s="13">
        <f>SUM(D669:D684)</f>
        <v>126</v>
      </c>
      <c r="E685" s="13">
        <f t="shared" ref="E685:F685" si="113">SUM(E669:E684)</f>
        <v>425</v>
      </c>
      <c r="F685" s="13">
        <f t="shared" si="113"/>
        <v>551</v>
      </c>
      <c r="G685" s="57"/>
    </row>
    <row r="686" spans="1:15">
      <c r="A686" s="56"/>
      <c r="B686" s="132"/>
      <c r="C686" s="13" t="s">
        <v>196</v>
      </c>
      <c r="D686" s="117">
        <f>SUM(D685)</f>
        <v>126</v>
      </c>
      <c r="E686" s="117">
        <f t="shared" ref="E686:F686" si="114">SUM(E685)</f>
        <v>425</v>
      </c>
      <c r="F686" s="117">
        <f t="shared" si="114"/>
        <v>551</v>
      </c>
      <c r="G686" s="57"/>
    </row>
    <row r="687" spans="1:15">
      <c r="A687" s="62"/>
      <c r="B687" s="13"/>
      <c r="C687" s="103"/>
      <c r="D687" s="13"/>
      <c r="E687" s="13"/>
      <c r="F687" s="13"/>
      <c r="G687" s="69"/>
    </row>
    <row r="688" spans="1:15" ht="21.75">
      <c r="A688" s="42"/>
      <c r="B688" s="52"/>
      <c r="C688" s="53"/>
      <c r="O688" s="36"/>
    </row>
    <row r="689" spans="1:15" ht="21.75">
      <c r="A689" s="42"/>
      <c r="B689" s="132"/>
      <c r="C689" s="109"/>
      <c r="D689" s="132"/>
      <c r="E689" s="132"/>
      <c r="F689" s="132"/>
      <c r="G689" s="132"/>
      <c r="O689" s="36"/>
    </row>
    <row r="690" spans="1:15" ht="21.75">
      <c r="A690" s="42"/>
      <c r="B690" s="132"/>
      <c r="C690" s="109"/>
      <c r="D690" s="132"/>
      <c r="E690" s="132"/>
      <c r="F690" s="132"/>
      <c r="G690" s="132"/>
      <c r="O690" s="36"/>
    </row>
    <row r="691" spans="1:15">
      <c r="A691" s="42"/>
      <c r="B691" s="52"/>
      <c r="C691" s="53"/>
      <c r="K691" s="202" t="s">
        <v>384</v>
      </c>
      <c r="L691" s="202"/>
      <c r="M691" s="202"/>
      <c r="N691" s="202"/>
    </row>
    <row r="692" spans="1:15">
      <c r="A692" s="42"/>
      <c r="B692" s="52"/>
      <c r="C692" s="53"/>
    </row>
    <row r="693" spans="1:15">
      <c r="A693" s="203" t="s">
        <v>195</v>
      </c>
      <c r="B693" s="203"/>
      <c r="C693" s="203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</row>
    <row r="694" spans="1:15">
      <c r="A694" s="200" t="s">
        <v>117</v>
      </c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</row>
    <row r="695" spans="1:15">
      <c r="A695" s="209" t="s">
        <v>1</v>
      </c>
      <c r="B695" s="210"/>
      <c r="C695" s="210"/>
      <c r="D695" s="210"/>
      <c r="E695" s="210"/>
      <c r="F695" s="210"/>
      <c r="G695" s="211"/>
      <c r="I695" s="200"/>
      <c r="J695" s="200"/>
      <c r="K695" s="200"/>
      <c r="L695" s="200"/>
      <c r="M695" s="200"/>
      <c r="N695" s="200"/>
      <c r="O695" s="200"/>
    </row>
    <row r="696" spans="1:15">
      <c r="A696" s="75" t="s">
        <v>3</v>
      </c>
      <c r="B696" s="75" t="s">
        <v>4</v>
      </c>
      <c r="C696" s="75" t="s">
        <v>126</v>
      </c>
      <c r="D696" s="75" t="s">
        <v>6</v>
      </c>
      <c r="E696" s="75" t="s">
        <v>7</v>
      </c>
      <c r="F696" s="75" t="s">
        <v>8</v>
      </c>
      <c r="G696" s="75" t="s">
        <v>5</v>
      </c>
      <c r="I696" s="52"/>
      <c r="J696" s="52"/>
      <c r="K696" s="52"/>
      <c r="L696" s="52"/>
      <c r="M696" s="52"/>
      <c r="N696" s="52"/>
      <c r="O696" s="52"/>
    </row>
    <row r="697" spans="1:15">
      <c r="A697" s="56"/>
      <c r="B697" s="50" t="s">
        <v>9</v>
      </c>
      <c r="C697" s="52"/>
      <c r="G697" s="57"/>
      <c r="I697" s="52"/>
      <c r="J697" s="50"/>
      <c r="K697" s="52"/>
      <c r="L697" s="52"/>
      <c r="M697" s="52"/>
      <c r="N697" s="52"/>
      <c r="O697" s="52"/>
    </row>
    <row r="698" spans="1:15">
      <c r="A698" s="56">
        <v>1</v>
      </c>
      <c r="B698" s="52">
        <v>550420401</v>
      </c>
      <c r="C698" s="53" t="s">
        <v>141</v>
      </c>
      <c r="D698" s="52">
        <v>2</v>
      </c>
      <c r="E698" s="52">
        <v>4</v>
      </c>
      <c r="F698" s="52">
        <f t="shared" ref="F698:F703" si="115">SUM(D698:E698)</f>
        <v>6</v>
      </c>
      <c r="G698" s="57" t="s">
        <v>25</v>
      </c>
      <c r="I698" s="52"/>
      <c r="J698" s="52"/>
      <c r="K698" s="12"/>
      <c r="L698" s="52"/>
      <c r="M698" s="52"/>
      <c r="N698" s="52"/>
      <c r="O698" s="52"/>
    </row>
    <row r="699" spans="1:15">
      <c r="A699" s="56">
        <v>2</v>
      </c>
      <c r="B699" s="52">
        <v>550420601</v>
      </c>
      <c r="C699" s="53" t="s">
        <v>147</v>
      </c>
      <c r="D699" s="52">
        <v>1</v>
      </c>
      <c r="E699" s="52">
        <v>13</v>
      </c>
      <c r="F699" s="52">
        <f t="shared" si="115"/>
        <v>14</v>
      </c>
      <c r="G699" s="57" t="s">
        <v>25</v>
      </c>
      <c r="I699" s="52"/>
      <c r="J699" s="52"/>
      <c r="K699" s="12"/>
      <c r="L699" s="52"/>
      <c r="M699" s="52"/>
      <c r="N699" s="52"/>
      <c r="O699" s="52"/>
    </row>
    <row r="700" spans="1:15">
      <c r="A700" s="56">
        <v>3</v>
      </c>
      <c r="B700" s="52">
        <v>550423801</v>
      </c>
      <c r="C700" s="53" t="s">
        <v>27</v>
      </c>
      <c r="D700" s="52">
        <v>17</v>
      </c>
      <c r="E700" s="52">
        <v>3</v>
      </c>
      <c r="F700" s="52">
        <f t="shared" si="115"/>
        <v>20</v>
      </c>
      <c r="G700" s="57" t="s">
        <v>25</v>
      </c>
      <c r="I700" s="52"/>
      <c r="J700" s="52"/>
      <c r="K700" s="112"/>
      <c r="L700" s="52"/>
      <c r="M700" s="52"/>
      <c r="N700" s="52"/>
      <c r="O700" s="52"/>
    </row>
    <row r="701" spans="1:15">
      <c r="A701" s="56">
        <v>4</v>
      </c>
      <c r="B701" s="52">
        <v>550425201</v>
      </c>
      <c r="C701" s="53" t="s">
        <v>142</v>
      </c>
      <c r="E701" s="52">
        <v>2</v>
      </c>
      <c r="F701" s="52">
        <f t="shared" si="115"/>
        <v>2</v>
      </c>
      <c r="G701" s="57" t="s">
        <v>25</v>
      </c>
      <c r="I701" s="52"/>
      <c r="J701" s="50"/>
      <c r="K701" s="12"/>
      <c r="L701" s="52"/>
      <c r="M701" s="52"/>
      <c r="N701" s="52"/>
      <c r="O701" s="52"/>
    </row>
    <row r="702" spans="1:15">
      <c r="A702" s="56">
        <v>5</v>
      </c>
      <c r="B702" s="52">
        <v>550426201</v>
      </c>
      <c r="C702" s="53" t="s">
        <v>144</v>
      </c>
      <c r="D702" s="52">
        <v>3</v>
      </c>
      <c r="E702" s="52">
        <v>10</v>
      </c>
      <c r="F702" s="52">
        <f t="shared" si="115"/>
        <v>13</v>
      </c>
      <c r="G702" s="57" t="s">
        <v>25</v>
      </c>
      <c r="I702" s="52"/>
      <c r="J702" s="52"/>
      <c r="K702" s="12"/>
      <c r="L702" s="52"/>
      <c r="M702" s="52"/>
      <c r="N702" s="52"/>
      <c r="O702" s="52"/>
    </row>
    <row r="703" spans="1:15">
      <c r="A703" s="56">
        <v>6</v>
      </c>
      <c r="B703" s="52">
        <v>550427401</v>
      </c>
      <c r="C703" s="53" t="s">
        <v>143</v>
      </c>
      <c r="D703" s="52">
        <v>4</v>
      </c>
      <c r="E703" s="52">
        <v>19</v>
      </c>
      <c r="F703" s="52">
        <f t="shared" si="115"/>
        <v>23</v>
      </c>
      <c r="G703" s="57" t="s">
        <v>25</v>
      </c>
      <c r="I703" s="52"/>
      <c r="J703" s="52"/>
      <c r="K703" s="112"/>
      <c r="L703" s="52"/>
      <c r="M703" s="52"/>
      <c r="N703" s="52"/>
      <c r="O703" s="52"/>
    </row>
    <row r="704" spans="1:15">
      <c r="A704" s="56">
        <v>7</v>
      </c>
      <c r="B704" s="52">
        <v>550429401</v>
      </c>
      <c r="C704" s="53" t="s">
        <v>28</v>
      </c>
      <c r="D704" s="52">
        <v>5</v>
      </c>
      <c r="E704" s="52">
        <v>17</v>
      </c>
      <c r="F704" s="52">
        <f>SUM(D704:E704)</f>
        <v>22</v>
      </c>
      <c r="G704" s="57" t="s">
        <v>25</v>
      </c>
      <c r="I704" s="52"/>
      <c r="J704" s="52"/>
      <c r="K704" s="52"/>
      <c r="L704" s="52"/>
      <c r="M704" s="52"/>
      <c r="N704" s="52"/>
      <c r="O704" s="52"/>
    </row>
    <row r="705" spans="1:15">
      <c r="A705" s="56">
        <v>8</v>
      </c>
      <c r="B705" s="52">
        <v>550429501</v>
      </c>
      <c r="C705" s="53" t="s">
        <v>145</v>
      </c>
      <c r="D705" s="52">
        <v>13</v>
      </c>
      <c r="E705" s="52">
        <v>9</v>
      </c>
      <c r="F705" s="52">
        <f>SUM(D705:E705)</f>
        <v>22</v>
      </c>
      <c r="G705" s="57" t="s">
        <v>25</v>
      </c>
    </row>
    <row r="706" spans="1:15">
      <c r="A706" s="56">
        <v>9</v>
      </c>
      <c r="B706" s="52">
        <v>550429701</v>
      </c>
      <c r="C706" s="53" t="s">
        <v>30</v>
      </c>
      <c r="D706" s="52">
        <v>4</v>
      </c>
      <c r="E706" s="52">
        <v>2</v>
      </c>
      <c r="F706" s="52">
        <f>SUM(D706:E706)</f>
        <v>6</v>
      </c>
      <c r="G706" s="57" t="s">
        <v>25</v>
      </c>
    </row>
    <row r="707" spans="1:15">
      <c r="A707" s="56">
        <v>10</v>
      </c>
      <c r="B707" s="52">
        <v>550427901</v>
      </c>
      <c r="C707" s="53" t="s">
        <v>152</v>
      </c>
      <c r="D707" s="52">
        <v>6</v>
      </c>
      <c r="E707" s="52">
        <v>36</v>
      </c>
      <c r="F707" s="52">
        <f>SUM(D707:E707)</f>
        <v>42</v>
      </c>
      <c r="G707" s="57" t="s">
        <v>180</v>
      </c>
    </row>
    <row r="708" spans="1:15">
      <c r="A708" s="56">
        <v>11</v>
      </c>
      <c r="B708" s="52">
        <v>550427902</v>
      </c>
      <c r="C708" s="109" t="s">
        <v>152</v>
      </c>
      <c r="D708" s="13">
        <v>7</v>
      </c>
      <c r="E708" s="13">
        <v>34</v>
      </c>
      <c r="F708" s="13">
        <f>SUM(D708:E708)</f>
        <v>41</v>
      </c>
      <c r="G708" s="57" t="s">
        <v>180</v>
      </c>
    </row>
    <row r="709" spans="1:15">
      <c r="A709" s="56"/>
      <c r="B709" s="52"/>
      <c r="C709" s="112" t="s">
        <v>21</v>
      </c>
      <c r="D709" s="13">
        <f>SUM(D698:D708)</f>
        <v>62</v>
      </c>
      <c r="E709" s="13">
        <f>SUM(E698:E708)</f>
        <v>149</v>
      </c>
      <c r="F709" s="13">
        <f>SUM(F698:F708)</f>
        <v>211</v>
      </c>
      <c r="G709" s="57"/>
    </row>
    <row r="710" spans="1:15">
      <c r="A710" s="56"/>
      <c r="B710" s="132"/>
      <c r="C710" s="13" t="s">
        <v>196</v>
      </c>
      <c r="D710" s="117">
        <f>SUM(D709)</f>
        <v>62</v>
      </c>
      <c r="E710" s="117">
        <f t="shared" ref="E710:F710" si="116">SUM(E709)</f>
        <v>149</v>
      </c>
      <c r="F710" s="117">
        <f t="shared" si="116"/>
        <v>211</v>
      </c>
      <c r="G710" s="57"/>
    </row>
    <row r="711" spans="1:15">
      <c r="A711" s="62"/>
      <c r="B711" s="13"/>
      <c r="C711" s="103"/>
      <c r="D711" s="13"/>
      <c r="E711" s="13"/>
      <c r="F711" s="13"/>
      <c r="G711" s="69"/>
    </row>
    <row r="712" spans="1:15">
      <c r="A712" s="42"/>
      <c r="B712" s="52"/>
      <c r="C712" s="53"/>
    </row>
    <row r="713" spans="1:15">
      <c r="A713" s="42"/>
      <c r="B713" s="52"/>
      <c r="C713" s="53"/>
    </row>
    <row r="714" spans="1:15">
      <c r="A714" s="42"/>
      <c r="B714" s="52"/>
      <c r="C714" s="53"/>
    </row>
    <row r="715" spans="1:15">
      <c r="A715" s="42"/>
      <c r="B715" s="52"/>
      <c r="C715" s="53"/>
    </row>
    <row r="716" spans="1:15">
      <c r="A716" s="42"/>
      <c r="B716" s="52"/>
      <c r="C716" s="53"/>
    </row>
    <row r="717" spans="1:15">
      <c r="A717" s="42"/>
      <c r="B717" s="52"/>
      <c r="C717" s="53"/>
    </row>
    <row r="718" spans="1:15">
      <c r="A718" s="42"/>
      <c r="B718" s="52"/>
      <c r="C718" s="53"/>
      <c r="K718" s="202" t="s">
        <v>384</v>
      </c>
      <c r="L718" s="202"/>
      <c r="M718" s="202"/>
      <c r="N718" s="202"/>
    </row>
    <row r="719" spans="1:15">
      <c r="A719" s="42"/>
      <c r="B719" s="132"/>
      <c r="C719" s="109"/>
      <c r="D719" s="132"/>
      <c r="E719" s="132"/>
      <c r="F719" s="132"/>
      <c r="G719" s="132"/>
      <c r="K719" s="113"/>
      <c r="L719" s="113"/>
      <c r="M719" s="113"/>
      <c r="N719" s="113"/>
    </row>
    <row r="720" spans="1:15">
      <c r="A720" s="203" t="s">
        <v>195</v>
      </c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</row>
    <row r="721" spans="1:15">
      <c r="A721" s="200" t="s">
        <v>114</v>
      </c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</row>
    <row r="722" spans="1:15">
      <c r="A722" s="209" t="s">
        <v>1</v>
      </c>
      <c r="B722" s="210"/>
      <c r="C722" s="210"/>
      <c r="D722" s="210"/>
      <c r="E722" s="210"/>
      <c r="F722" s="210"/>
      <c r="G722" s="211"/>
      <c r="I722" s="209" t="s">
        <v>2</v>
      </c>
      <c r="J722" s="210"/>
      <c r="K722" s="210"/>
      <c r="L722" s="210"/>
      <c r="M722" s="210"/>
      <c r="N722" s="210"/>
      <c r="O722" s="211"/>
    </row>
    <row r="723" spans="1:15">
      <c r="A723" s="75" t="s">
        <v>3</v>
      </c>
      <c r="B723" s="75" t="s">
        <v>4</v>
      </c>
      <c r="C723" s="75" t="s">
        <v>126</v>
      </c>
      <c r="D723" s="75" t="s">
        <v>6</v>
      </c>
      <c r="E723" s="75" t="s">
        <v>7</v>
      </c>
      <c r="F723" s="75" t="s">
        <v>8</v>
      </c>
      <c r="G723" s="75" t="s">
        <v>5</v>
      </c>
      <c r="I723" s="75" t="s">
        <v>3</v>
      </c>
      <c r="J723" s="75" t="s">
        <v>4</v>
      </c>
      <c r="K723" s="75" t="s">
        <v>126</v>
      </c>
      <c r="L723" s="75" t="s">
        <v>6</v>
      </c>
      <c r="M723" s="75" t="s">
        <v>7</v>
      </c>
      <c r="N723" s="75" t="s">
        <v>8</v>
      </c>
      <c r="O723" s="75" t="s">
        <v>5</v>
      </c>
    </row>
    <row r="724" spans="1:15">
      <c r="A724" s="56"/>
      <c r="B724" s="50" t="s">
        <v>9</v>
      </c>
      <c r="C724" s="52"/>
      <c r="G724" s="57"/>
      <c r="I724" s="56"/>
      <c r="J724" s="50" t="s">
        <v>2</v>
      </c>
      <c r="K724" s="52"/>
      <c r="L724" s="52"/>
      <c r="M724" s="52"/>
      <c r="N724" s="52"/>
      <c r="O724" s="57"/>
    </row>
    <row r="725" spans="1:15">
      <c r="A725" s="56">
        <v>1</v>
      </c>
      <c r="B725" s="52">
        <v>550433601</v>
      </c>
      <c r="C725" s="53" t="s">
        <v>151</v>
      </c>
      <c r="D725" s="52">
        <v>12</v>
      </c>
      <c r="E725" s="52">
        <v>17</v>
      </c>
      <c r="F725" s="52">
        <f t="shared" ref="F725:F737" si="117">SUM(D725:E725)</f>
        <v>29</v>
      </c>
      <c r="G725" s="57" t="s">
        <v>36</v>
      </c>
      <c r="I725" s="56">
        <v>1</v>
      </c>
      <c r="J725" s="52">
        <v>551434951</v>
      </c>
      <c r="K725" s="15" t="s">
        <v>417</v>
      </c>
      <c r="L725" s="16">
        <v>3</v>
      </c>
      <c r="M725" s="16">
        <v>9</v>
      </c>
      <c r="N725" s="16">
        <f>SUM(L725:M725)</f>
        <v>12</v>
      </c>
      <c r="O725" s="57" t="s">
        <v>32</v>
      </c>
    </row>
    <row r="726" spans="1:15">
      <c r="A726" s="56">
        <v>2</v>
      </c>
      <c r="B726" s="52">
        <v>550434921</v>
      </c>
      <c r="C726" s="53" t="s">
        <v>31</v>
      </c>
      <c r="D726" s="52">
        <v>7</v>
      </c>
      <c r="E726" s="52">
        <v>20</v>
      </c>
      <c r="F726" s="52">
        <f t="shared" si="117"/>
        <v>27</v>
      </c>
      <c r="G726" s="57" t="s">
        <v>32</v>
      </c>
      <c r="I726" s="56">
        <v>2</v>
      </c>
      <c r="J726" s="52">
        <v>553434941</v>
      </c>
      <c r="K726" s="15" t="s">
        <v>418</v>
      </c>
      <c r="L726" s="16">
        <v>3</v>
      </c>
      <c r="M726" s="16">
        <v>2</v>
      </c>
      <c r="N726" s="16">
        <f>SUM(L726:M726)</f>
        <v>5</v>
      </c>
      <c r="O726" s="57" t="s">
        <v>32</v>
      </c>
    </row>
    <row r="727" spans="1:15">
      <c r="A727" s="56">
        <v>3</v>
      </c>
      <c r="B727" s="52">
        <v>550434931</v>
      </c>
      <c r="C727" s="53" t="s">
        <v>76</v>
      </c>
      <c r="D727" s="52">
        <v>4</v>
      </c>
      <c r="E727" s="52">
        <v>25</v>
      </c>
      <c r="F727" s="52">
        <f t="shared" si="117"/>
        <v>29</v>
      </c>
      <c r="G727" s="57" t="s">
        <v>32</v>
      </c>
      <c r="I727" s="56">
        <v>3</v>
      </c>
      <c r="J727" s="52">
        <v>553434951</v>
      </c>
      <c r="K727" s="15" t="s">
        <v>419</v>
      </c>
      <c r="L727" s="116">
        <v>3</v>
      </c>
      <c r="M727" s="116">
        <v>6</v>
      </c>
      <c r="N727" s="116">
        <f>SUM(L727:M727)</f>
        <v>9</v>
      </c>
      <c r="O727" s="57" t="s">
        <v>32</v>
      </c>
    </row>
    <row r="728" spans="1:15">
      <c r="A728" s="56">
        <v>4</v>
      </c>
      <c r="B728" s="52">
        <v>550434941</v>
      </c>
      <c r="C728" s="53" t="s">
        <v>137</v>
      </c>
      <c r="D728" s="52">
        <v>7</v>
      </c>
      <c r="E728" s="52">
        <v>23</v>
      </c>
      <c r="F728" s="52">
        <f t="shared" si="117"/>
        <v>30</v>
      </c>
      <c r="G728" s="57" t="s">
        <v>32</v>
      </c>
      <c r="I728" s="56"/>
      <c r="J728" s="52"/>
      <c r="K728" s="112" t="s">
        <v>21</v>
      </c>
      <c r="L728" s="13">
        <f>SUM(L725:L727)</f>
        <v>9</v>
      </c>
      <c r="M728" s="13">
        <f t="shared" ref="M728:N728" si="118">SUM(M725:M727)</f>
        <v>17</v>
      </c>
      <c r="N728" s="13">
        <f t="shared" si="118"/>
        <v>26</v>
      </c>
      <c r="O728" s="57"/>
    </row>
    <row r="729" spans="1:15">
      <c r="A729" s="56">
        <v>5</v>
      </c>
      <c r="B729" s="52">
        <v>550434942</v>
      </c>
      <c r="C729" s="53" t="s">
        <v>137</v>
      </c>
      <c r="D729" s="52">
        <v>12</v>
      </c>
      <c r="E729" s="52">
        <v>30</v>
      </c>
      <c r="F729" s="52">
        <f t="shared" si="117"/>
        <v>42</v>
      </c>
      <c r="G729" s="57" t="s">
        <v>32</v>
      </c>
      <c r="I729" s="56"/>
      <c r="J729" s="52"/>
      <c r="K729" s="13" t="s">
        <v>196</v>
      </c>
      <c r="L729" s="51">
        <f>SUM(L728)</f>
        <v>9</v>
      </c>
      <c r="M729" s="51">
        <f t="shared" ref="M729:N729" si="119">SUM(M728)</f>
        <v>17</v>
      </c>
      <c r="N729" s="51">
        <f t="shared" si="119"/>
        <v>26</v>
      </c>
      <c r="O729" s="57"/>
    </row>
    <row r="730" spans="1:15">
      <c r="A730" s="56">
        <v>6</v>
      </c>
      <c r="B730" s="52">
        <v>550434943</v>
      </c>
      <c r="C730" s="53" t="s">
        <v>138</v>
      </c>
      <c r="D730" s="52">
        <v>5</v>
      </c>
      <c r="E730" s="52">
        <v>5</v>
      </c>
      <c r="F730" s="52">
        <f t="shared" si="117"/>
        <v>10</v>
      </c>
      <c r="G730" s="57" t="s">
        <v>32</v>
      </c>
      <c r="I730" s="56"/>
      <c r="J730" s="50" t="s">
        <v>22</v>
      </c>
      <c r="K730" s="12"/>
      <c r="L730" s="52"/>
      <c r="M730" s="52"/>
      <c r="N730" s="52"/>
      <c r="O730" s="57"/>
    </row>
    <row r="731" spans="1:15">
      <c r="A731" s="56">
        <v>7</v>
      </c>
      <c r="B731" s="52">
        <v>550434944</v>
      </c>
      <c r="C731" s="53" t="s">
        <v>139</v>
      </c>
      <c r="D731" s="52">
        <v>5</v>
      </c>
      <c r="E731" s="52">
        <v>7</v>
      </c>
      <c r="F731" s="52">
        <f t="shared" si="117"/>
        <v>12</v>
      </c>
      <c r="G731" s="57" t="s">
        <v>32</v>
      </c>
      <c r="I731" s="56">
        <v>4</v>
      </c>
      <c r="J731" s="52">
        <v>555544901</v>
      </c>
      <c r="K731" s="12" t="s">
        <v>193</v>
      </c>
      <c r="L731" s="13">
        <v>2</v>
      </c>
      <c r="M731" s="13">
        <v>7</v>
      </c>
      <c r="N731" s="13">
        <f>SUM(L731:M731)</f>
        <v>9</v>
      </c>
      <c r="O731" s="57" t="s">
        <v>32</v>
      </c>
    </row>
    <row r="732" spans="1:15">
      <c r="A732" s="56">
        <v>8</v>
      </c>
      <c r="B732" s="52">
        <v>550434951</v>
      </c>
      <c r="C732" s="53" t="s">
        <v>140</v>
      </c>
      <c r="D732" s="52">
        <v>4</v>
      </c>
      <c r="E732" s="52">
        <v>33</v>
      </c>
      <c r="F732" s="52">
        <f t="shared" si="117"/>
        <v>37</v>
      </c>
      <c r="G732" s="57" t="s">
        <v>32</v>
      </c>
      <c r="I732" s="56"/>
      <c r="J732" s="52"/>
      <c r="K732" s="112" t="s">
        <v>153</v>
      </c>
      <c r="L732" s="52">
        <f>SUM(L731)</f>
        <v>2</v>
      </c>
      <c r="M732" s="52">
        <f t="shared" ref="M732:N732" si="120">SUM(M731)</f>
        <v>7</v>
      </c>
      <c r="N732" s="52">
        <f t="shared" si="120"/>
        <v>9</v>
      </c>
      <c r="O732" s="57"/>
    </row>
    <row r="733" spans="1:15">
      <c r="A733" s="56">
        <v>9</v>
      </c>
      <c r="B733" s="52">
        <v>550434981</v>
      </c>
      <c r="C733" s="53" t="s">
        <v>136</v>
      </c>
      <c r="D733" s="52">
        <v>6</v>
      </c>
      <c r="E733" s="52">
        <v>5</v>
      </c>
      <c r="F733" s="52">
        <f t="shared" si="117"/>
        <v>11</v>
      </c>
      <c r="G733" s="57" t="s">
        <v>32</v>
      </c>
      <c r="I733" s="56"/>
      <c r="J733" s="132"/>
      <c r="K733" s="13" t="s">
        <v>196</v>
      </c>
      <c r="L733" s="117">
        <f>SUM(L732)</f>
        <v>2</v>
      </c>
      <c r="M733" s="117">
        <f t="shared" ref="M733:N733" si="121">SUM(M732)</f>
        <v>7</v>
      </c>
      <c r="N733" s="117">
        <f t="shared" si="121"/>
        <v>9</v>
      </c>
      <c r="O733" s="57"/>
    </row>
    <row r="734" spans="1:15">
      <c r="A734" s="56">
        <v>10</v>
      </c>
      <c r="B734" s="52">
        <v>550435901</v>
      </c>
      <c r="C734" s="53" t="s">
        <v>135</v>
      </c>
      <c r="D734" s="52">
        <v>11</v>
      </c>
      <c r="E734" s="52">
        <v>10</v>
      </c>
      <c r="F734" s="52">
        <f t="shared" si="117"/>
        <v>21</v>
      </c>
      <c r="G734" s="57" t="s">
        <v>35</v>
      </c>
      <c r="I734" s="85"/>
      <c r="J734" s="20"/>
      <c r="K734" s="20"/>
      <c r="L734" s="20"/>
      <c r="M734" s="20"/>
      <c r="N734" s="20"/>
      <c r="O734" s="102"/>
    </row>
    <row r="735" spans="1:15">
      <c r="A735" s="56">
        <v>11</v>
      </c>
      <c r="B735" s="52">
        <v>550436001</v>
      </c>
      <c r="C735" s="53" t="s">
        <v>134</v>
      </c>
      <c r="D735" s="52">
        <v>4</v>
      </c>
      <c r="E735" s="52">
        <v>13</v>
      </c>
      <c r="F735" s="52">
        <f t="shared" si="117"/>
        <v>17</v>
      </c>
      <c r="G735" s="57" t="s">
        <v>35</v>
      </c>
    </row>
    <row r="736" spans="1:15">
      <c r="A736" s="56">
        <v>12</v>
      </c>
      <c r="B736" s="52">
        <v>550439801</v>
      </c>
      <c r="C736" s="53" t="s">
        <v>33</v>
      </c>
      <c r="D736" s="52">
        <v>5</v>
      </c>
      <c r="E736" s="52">
        <v>30</v>
      </c>
      <c r="F736" s="52">
        <f t="shared" si="117"/>
        <v>35</v>
      </c>
      <c r="G736" s="57" t="s">
        <v>34</v>
      </c>
    </row>
    <row r="737" spans="1:15">
      <c r="A737" s="56">
        <v>13</v>
      </c>
      <c r="B737" s="52">
        <v>550439802</v>
      </c>
      <c r="C737" s="109" t="s">
        <v>33</v>
      </c>
      <c r="D737" s="13">
        <v>4</v>
      </c>
      <c r="E737" s="13">
        <v>31</v>
      </c>
      <c r="F737" s="13">
        <f t="shared" si="117"/>
        <v>35</v>
      </c>
      <c r="G737" s="57" t="s">
        <v>34</v>
      </c>
    </row>
    <row r="738" spans="1:15">
      <c r="A738" s="56"/>
      <c r="B738" s="52"/>
      <c r="C738" s="112" t="s">
        <v>21</v>
      </c>
      <c r="D738" s="51">
        <f>SUM(D725:D737)</f>
        <v>86</v>
      </c>
      <c r="E738" s="51">
        <f t="shared" ref="E738:F738" si="122">SUM(E725:E737)</f>
        <v>249</v>
      </c>
      <c r="F738" s="51">
        <f t="shared" si="122"/>
        <v>335</v>
      </c>
      <c r="G738" s="57"/>
    </row>
    <row r="739" spans="1:15">
      <c r="A739" s="132"/>
      <c r="B739" s="132"/>
      <c r="C739" s="13" t="s">
        <v>196</v>
      </c>
      <c r="D739" s="13">
        <f>SUM(D738)</f>
        <v>86</v>
      </c>
      <c r="E739" s="13">
        <f t="shared" ref="E739:F739" si="123">SUM(E738)</f>
        <v>249</v>
      </c>
      <c r="F739" s="13">
        <f t="shared" si="123"/>
        <v>335</v>
      </c>
      <c r="G739" s="57"/>
    </row>
    <row r="740" spans="1:15">
      <c r="A740" s="85"/>
      <c r="B740" s="20"/>
      <c r="C740" s="20"/>
      <c r="D740" s="20"/>
      <c r="E740" s="20"/>
      <c r="F740" s="20"/>
      <c r="G740" s="102"/>
    </row>
    <row r="741" spans="1:15">
      <c r="A741" s="132"/>
      <c r="B741" s="132"/>
      <c r="C741" s="109"/>
      <c r="D741" s="132"/>
      <c r="E741" s="132"/>
      <c r="F741" s="132"/>
      <c r="G741" s="132"/>
    </row>
    <row r="742" spans="1:15">
      <c r="A742" s="132"/>
      <c r="B742" s="132"/>
      <c r="C742" s="109"/>
      <c r="D742" s="132"/>
      <c r="E742" s="132"/>
      <c r="F742" s="132"/>
      <c r="G742" s="132"/>
    </row>
    <row r="743" spans="1:15">
      <c r="A743" s="52"/>
      <c r="B743" s="52"/>
      <c r="C743" s="53"/>
    </row>
    <row r="744" spans="1:15" ht="21.75">
      <c r="L744" s="11"/>
      <c r="M744" s="11"/>
      <c r="N744" s="11"/>
      <c r="O744" s="36"/>
    </row>
    <row r="745" spans="1:15">
      <c r="A745" s="52"/>
      <c r="B745" s="52"/>
      <c r="C745" s="52"/>
      <c r="K745" s="202" t="s">
        <v>384</v>
      </c>
      <c r="L745" s="202"/>
      <c r="M745" s="202"/>
      <c r="N745" s="202"/>
    </row>
    <row r="746" spans="1:15">
      <c r="A746" s="52"/>
      <c r="B746" s="52"/>
      <c r="C746" s="52"/>
      <c r="K746" s="113"/>
      <c r="L746" s="113"/>
      <c r="M746" s="113"/>
      <c r="N746" s="113"/>
    </row>
    <row r="747" spans="1:15">
      <c r="A747" s="200" t="s">
        <v>195</v>
      </c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</row>
    <row r="748" spans="1:15">
      <c r="A748" s="200" t="s">
        <v>38</v>
      </c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</row>
    <row r="749" spans="1:15">
      <c r="A749" s="209" t="s">
        <v>1</v>
      </c>
      <c r="B749" s="210"/>
      <c r="C749" s="210"/>
      <c r="D749" s="210"/>
      <c r="E749" s="210"/>
      <c r="F749" s="210"/>
      <c r="G749" s="211"/>
      <c r="I749" s="209" t="s">
        <v>2</v>
      </c>
      <c r="J749" s="210"/>
      <c r="K749" s="210"/>
      <c r="L749" s="210"/>
      <c r="M749" s="210"/>
      <c r="N749" s="210"/>
      <c r="O749" s="211"/>
    </row>
    <row r="750" spans="1:15">
      <c r="A750" s="75" t="s">
        <v>3</v>
      </c>
      <c r="B750" s="75" t="s">
        <v>4</v>
      </c>
      <c r="C750" s="75" t="s">
        <v>126</v>
      </c>
      <c r="D750" s="75" t="s">
        <v>6</v>
      </c>
      <c r="E750" s="75" t="s">
        <v>7</v>
      </c>
      <c r="F750" s="75" t="s">
        <v>8</v>
      </c>
      <c r="G750" s="75" t="s">
        <v>5</v>
      </c>
      <c r="I750" s="75" t="s">
        <v>3</v>
      </c>
      <c r="J750" s="75" t="s">
        <v>4</v>
      </c>
      <c r="K750" s="75" t="s">
        <v>126</v>
      </c>
      <c r="L750" s="75" t="s">
        <v>6</v>
      </c>
      <c r="M750" s="75" t="s">
        <v>7</v>
      </c>
      <c r="N750" s="75" t="s">
        <v>8</v>
      </c>
      <c r="O750" s="75" t="s">
        <v>5</v>
      </c>
    </row>
    <row r="751" spans="1:15">
      <c r="A751" s="56"/>
      <c r="B751" s="50" t="s">
        <v>9</v>
      </c>
      <c r="C751" s="52"/>
      <c r="G751" s="57"/>
      <c r="I751" s="56"/>
      <c r="J751" s="50" t="s">
        <v>2</v>
      </c>
      <c r="K751" s="52"/>
      <c r="L751" s="52"/>
      <c r="M751" s="52"/>
      <c r="N751" s="52"/>
      <c r="O751" s="57"/>
    </row>
    <row r="752" spans="1:15">
      <c r="A752" s="56">
        <v>1</v>
      </c>
      <c r="B752" s="52">
        <v>550440101</v>
      </c>
      <c r="C752" s="53" t="s">
        <v>46</v>
      </c>
      <c r="D752" s="52">
        <v>3</v>
      </c>
      <c r="E752" s="52">
        <v>24</v>
      </c>
      <c r="F752" s="52">
        <f t="shared" ref="F752" si="124">SUM(D752:E752)</f>
        <v>27</v>
      </c>
      <c r="G752" s="57" t="s">
        <v>23</v>
      </c>
      <c r="I752" s="56">
        <v>1</v>
      </c>
      <c r="J752" s="52">
        <v>551446101</v>
      </c>
      <c r="K752" s="15" t="s">
        <v>420</v>
      </c>
      <c r="L752" s="16">
        <v>18</v>
      </c>
      <c r="M752" s="16">
        <v>13</v>
      </c>
      <c r="N752" s="16">
        <f>SUM(L752:M752)</f>
        <v>31</v>
      </c>
      <c r="O752" s="58" t="s">
        <v>44</v>
      </c>
    </row>
    <row r="753" spans="1:15">
      <c r="A753" s="56">
        <v>2</v>
      </c>
      <c r="B753" s="52">
        <v>550440201</v>
      </c>
      <c r="C753" s="53" t="s">
        <v>49</v>
      </c>
      <c r="D753" s="52">
        <v>9</v>
      </c>
      <c r="E753" s="52">
        <v>22</v>
      </c>
      <c r="F753" s="52">
        <f t="shared" ref="F753:F766" si="125">SUM(D753:E753)</f>
        <v>31</v>
      </c>
      <c r="G753" s="57" t="s">
        <v>23</v>
      </c>
      <c r="I753" s="56">
        <v>2</v>
      </c>
      <c r="J753" s="52">
        <v>552446101</v>
      </c>
      <c r="K753" s="15" t="s">
        <v>421</v>
      </c>
      <c r="L753" s="16">
        <v>15</v>
      </c>
      <c r="M753" s="16">
        <v>11</v>
      </c>
      <c r="N753" s="16">
        <f>SUM(L753:M753)</f>
        <v>26</v>
      </c>
      <c r="O753" s="58" t="s">
        <v>44</v>
      </c>
    </row>
    <row r="754" spans="1:15">
      <c r="A754" s="56">
        <v>3</v>
      </c>
      <c r="B754" s="52">
        <v>550441801</v>
      </c>
      <c r="C754" s="53" t="s">
        <v>184</v>
      </c>
      <c r="D754" s="52">
        <v>4</v>
      </c>
      <c r="E754" s="52">
        <v>15</v>
      </c>
      <c r="F754" s="52">
        <f t="shared" si="125"/>
        <v>19</v>
      </c>
      <c r="G754" s="57" t="s">
        <v>23</v>
      </c>
      <c r="I754" s="56">
        <v>3</v>
      </c>
      <c r="J754" s="52">
        <v>552446102</v>
      </c>
      <c r="K754" s="15" t="s">
        <v>421</v>
      </c>
      <c r="L754" s="16">
        <v>11</v>
      </c>
      <c r="M754" s="16">
        <v>8</v>
      </c>
      <c r="N754" s="16">
        <f>SUM(L754:M754)</f>
        <v>19</v>
      </c>
      <c r="O754" s="58" t="s">
        <v>44</v>
      </c>
    </row>
    <row r="755" spans="1:15">
      <c r="A755" s="56">
        <v>4</v>
      </c>
      <c r="B755" s="52">
        <v>550443511</v>
      </c>
      <c r="C755" s="53" t="s">
        <v>149</v>
      </c>
      <c r="D755" s="52">
        <v>6</v>
      </c>
      <c r="E755" s="52">
        <v>2</v>
      </c>
      <c r="F755" s="52">
        <f t="shared" si="125"/>
        <v>8</v>
      </c>
      <c r="G755" s="57" t="s">
        <v>23</v>
      </c>
      <c r="I755" s="56">
        <v>4</v>
      </c>
      <c r="J755" s="42">
        <v>553446101</v>
      </c>
      <c r="K755" s="12" t="s">
        <v>422</v>
      </c>
      <c r="L755" s="13">
        <v>12</v>
      </c>
      <c r="M755" s="13">
        <v>3</v>
      </c>
      <c r="N755" s="116">
        <f>SUM(L755:M755)</f>
        <v>15</v>
      </c>
      <c r="O755" s="58" t="s">
        <v>44</v>
      </c>
    </row>
    <row r="756" spans="1:15">
      <c r="A756" s="56">
        <v>5</v>
      </c>
      <c r="B756" s="52">
        <v>550443521</v>
      </c>
      <c r="C756" s="53" t="s">
        <v>42</v>
      </c>
      <c r="D756" s="52">
        <v>11</v>
      </c>
      <c r="E756" s="52">
        <v>1</v>
      </c>
      <c r="F756" s="52">
        <f t="shared" si="125"/>
        <v>12</v>
      </c>
      <c r="G756" s="57" t="s">
        <v>23</v>
      </c>
      <c r="I756" s="56"/>
      <c r="J756" s="52"/>
      <c r="K756" s="112" t="s">
        <v>21</v>
      </c>
      <c r="L756" s="13">
        <f>SUM(L752:L755)</f>
        <v>56</v>
      </c>
      <c r="M756" s="13">
        <f t="shared" ref="M756:N756" si="126">SUM(M752:M755)</f>
        <v>35</v>
      </c>
      <c r="N756" s="13">
        <f t="shared" si="126"/>
        <v>91</v>
      </c>
      <c r="O756" s="57"/>
    </row>
    <row r="757" spans="1:15">
      <c r="A757" s="56">
        <v>6</v>
      </c>
      <c r="B757" s="52">
        <v>550444201</v>
      </c>
      <c r="C757" s="53" t="s">
        <v>41</v>
      </c>
      <c r="D757" s="52">
        <v>11</v>
      </c>
      <c r="E757" s="52">
        <v>18</v>
      </c>
      <c r="F757" s="52">
        <f t="shared" si="125"/>
        <v>29</v>
      </c>
      <c r="G757" s="57" t="s">
        <v>23</v>
      </c>
      <c r="I757" s="56"/>
      <c r="J757" s="132"/>
      <c r="K757" s="13" t="s">
        <v>196</v>
      </c>
      <c r="L757" s="117">
        <f>SUM(L756)</f>
        <v>56</v>
      </c>
      <c r="M757" s="117">
        <f t="shared" ref="M757:N757" si="127">SUM(M756)</f>
        <v>35</v>
      </c>
      <c r="N757" s="117">
        <f t="shared" si="127"/>
        <v>91</v>
      </c>
      <c r="O757" s="57"/>
    </row>
    <row r="758" spans="1:15">
      <c r="A758" s="56">
        <v>7</v>
      </c>
      <c r="B758" s="52">
        <v>550444202</v>
      </c>
      <c r="C758" s="53" t="s">
        <v>41</v>
      </c>
      <c r="D758" s="52">
        <v>12</v>
      </c>
      <c r="E758" s="52">
        <v>20</v>
      </c>
      <c r="F758" s="52">
        <f t="shared" si="125"/>
        <v>32</v>
      </c>
      <c r="G758" s="57" t="s">
        <v>23</v>
      </c>
      <c r="I758" s="62"/>
      <c r="J758" s="13"/>
      <c r="K758" s="20"/>
      <c r="L758" s="13"/>
      <c r="M758" s="13"/>
      <c r="N758" s="13"/>
      <c r="O758" s="69"/>
    </row>
    <row r="759" spans="1:15">
      <c r="A759" s="56">
        <v>8</v>
      </c>
      <c r="B759" s="52">
        <v>550444301</v>
      </c>
      <c r="C759" s="53" t="s">
        <v>75</v>
      </c>
      <c r="D759" s="52">
        <v>2</v>
      </c>
      <c r="E759" s="52">
        <v>9</v>
      </c>
      <c r="F759" s="52">
        <f t="shared" si="125"/>
        <v>11</v>
      </c>
      <c r="G759" s="57" t="s">
        <v>23</v>
      </c>
    </row>
    <row r="760" spans="1:15">
      <c r="A760" s="56">
        <v>9</v>
      </c>
      <c r="B760" s="52">
        <v>550445701</v>
      </c>
      <c r="C760" s="53" t="s">
        <v>148</v>
      </c>
      <c r="D760" s="52">
        <v>7</v>
      </c>
      <c r="E760" s="52">
        <v>5</v>
      </c>
      <c r="F760" s="52">
        <f t="shared" si="125"/>
        <v>12</v>
      </c>
      <c r="G760" s="57" t="s">
        <v>51</v>
      </c>
    </row>
    <row r="761" spans="1:15">
      <c r="A761" s="56">
        <v>10</v>
      </c>
      <c r="B761" s="52">
        <v>550446101</v>
      </c>
      <c r="C761" s="53" t="s">
        <v>43</v>
      </c>
      <c r="D761" s="52">
        <v>22</v>
      </c>
      <c r="E761" s="52">
        <v>15</v>
      </c>
      <c r="F761" s="52">
        <f t="shared" si="125"/>
        <v>37</v>
      </c>
      <c r="G761" s="58" t="s">
        <v>44</v>
      </c>
    </row>
    <row r="762" spans="1:15">
      <c r="A762" s="56">
        <v>11</v>
      </c>
      <c r="B762" s="52">
        <v>550446102</v>
      </c>
      <c r="C762" s="53" t="s">
        <v>43</v>
      </c>
      <c r="D762" s="52">
        <v>12</v>
      </c>
      <c r="E762" s="52">
        <v>19</v>
      </c>
      <c r="F762" s="52">
        <f t="shared" si="125"/>
        <v>31</v>
      </c>
      <c r="G762" s="58" t="s">
        <v>44</v>
      </c>
    </row>
    <row r="763" spans="1:15">
      <c r="A763" s="56">
        <v>12</v>
      </c>
      <c r="B763" s="52">
        <v>550446103</v>
      </c>
      <c r="C763" s="53" t="s">
        <v>45</v>
      </c>
      <c r="D763" s="52">
        <v>6</v>
      </c>
      <c r="E763" s="52">
        <v>9</v>
      </c>
      <c r="F763" s="52">
        <f t="shared" si="125"/>
        <v>15</v>
      </c>
      <c r="G763" s="58" t="s">
        <v>44</v>
      </c>
    </row>
    <row r="764" spans="1:15">
      <c r="A764" s="56">
        <v>13</v>
      </c>
      <c r="B764" s="52">
        <v>550446104</v>
      </c>
      <c r="C764" s="53" t="s">
        <v>48</v>
      </c>
      <c r="D764" s="52">
        <v>11</v>
      </c>
      <c r="E764" s="52">
        <v>9</v>
      </c>
      <c r="F764" s="52">
        <f t="shared" si="125"/>
        <v>20</v>
      </c>
      <c r="G764" s="58" t="s">
        <v>44</v>
      </c>
    </row>
    <row r="765" spans="1:15">
      <c r="A765" s="56">
        <v>14</v>
      </c>
      <c r="B765" s="52">
        <v>550449901</v>
      </c>
      <c r="C765" s="53" t="s">
        <v>70</v>
      </c>
      <c r="D765" s="52">
        <v>8</v>
      </c>
      <c r="E765" s="52">
        <v>29</v>
      </c>
      <c r="F765" s="52">
        <f t="shared" si="125"/>
        <v>37</v>
      </c>
      <c r="G765" s="57" t="s">
        <v>23</v>
      </c>
    </row>
    <row r="766" spans="1:15">
      <c r="A766" s="56">
        <v>15</v>
      </c>
      <c r="B766" s="52">
        <v>550449902</v>
      </c>
      <c r="C766" s="109" t="s">
        <v>70</v>
      </c>
      <c r="D766" s="13">
        <v>14</v>
      </c>
      <c r="E766" s="13">
        <v>27</v>
      </c>
      <c r="F766" s="13">
        <f t="shared" si="125"/>
        <v>41</v>
      </c>
      <c r="G766" s="57" t="s">
        <v>23</v>
      </c>
    </row>
    <row r="767" spans="1:15">
      <c r="A767" s="56"/>
      <c r="B767" s="52"/>
      <c r="C767" s="112" t="s">
        <v>21</v>
      </c>
      <c r="D767" s="13">
        <f>SUM(D752:D766)</f>
        <v>138</v>
      </c>
      <c r="E767" s="13">
        <f>SUM(E752:E766)</f>
        <v>224</v>
      </c>
      <c r="F767" s="13">
        <f>SUM(F752:F766)</f>
        <v>362</v>
      </c>
      <c r="G767" s="57"/>
    </row>
    <row r="768" spans="1:15">
      <c r="A768" s="56"/>
      <c r="B768" s="132"/>
      <c r="C768" s="13" t="s">
        <v>196</v>
      </c>
      <c r="D768" s="117">
        <f>SUM(D767)</f>
        <v>138</v>
      </c>
      <c r="E768" s="117">
        <f t="shared" ref="E768:F768" si="128">SUM(E767)</f>
        <v>224</v>
      </c>
      <c r="F768" s="117">
        <f t="shared" si="128"/>
        <v>362</v>
      </c>
      <c r="G768" s="57"/>
    </row>
    <row r="769" spans="1:15">
      <c r="A769" s="85"/>
      <c r="B769" s="13"/>
      <c r="C769" s="20"/>
      <c r="D769" s="13"/>
      <c r="E769" s="13"/>
      <c r="F769" s="13"/>
      <c r="G769" s="69"/>
    </row>
    <row r="770" spans="1:15">
      <c r="A770" s="52"/>
      <c r="B770" s="52"/>
      <c r="C770" s="53"/>
    </row>
    <row r="771" spans="1:15" ht="21.75">
      <c r="A771" s="52"/>
      <c r="B771" s="52"/>
      <c r="C771" s="53"/>
      <c r="O771" s="36"/>
    </row>
    <row r="772" spans="1:15">
      <c r="A772" s="52"/>
      <c r="B772" s="52"/>
      <c r="C772" s="53"/>
      <c r="K772" s="202" t="s">
        <v>384</v>
      </c>
      <c r="L772" s="202"/>
      <c r="M772" s="202"/>
      <c r="N772" s="202"/>
    </row>
    <row r="773" spans="1:15">
      <c r="A773" s="52"/>
      <c r="B773" s="52"/>
      <c r="C773" s="53"/>
      <c r="K773" s="113"/>
      <c r="L773" s="113"/>
      <c r="M773" s="113"/>
      <c r="N773" s="113"/>
    </row>
    <row r="774" spans="1:15">
      <c r="A774" s="203" t="s">
        <v>195</v>
      </c>
      <c r="B774" s="203"/>
      <c r="C774" s="203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</row>
    <row r="775" spans="1:15">
      <c r="A775" s="200" t="s">
        <v>115</v>
      </c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</row>
    <row r="776" spans="1:15">
      <c r="A776" s="209" t="s">
        <v>1</v>
      </c>
      <c r="B776" s="210"/>
      <c r="C776" s="210"/>
      <c r="D776" s="210"/>
      <c r="E776" s="210"/>
      <c r="F776" s="210"/>
      <c r="G776" s="211"/>
      <c r="I776" s="200"/>
      <c r="J776" s="200"/>
      <c r="K776" s="200"/>
      <c r="L776" s="200"/>
      <c r="M776" s="200"/>
      <c r="N776" s="200"/>
      <c r="O776" s="200"/>
    </row>
    <row r="777" spans="1:15">
      <c r="A777" s="75" t="s">
        <v>3</v>
      </c>
      <c r="B777" s="75" t="s">
        <v>4</v>
      </c>
      <c r="C777" s="75" t="s">
        <v>126</v>
      </c>
      <c r="D777" s="75" t="s">
        <v>6</v>
      </c>
      <c r="E777" s="75" t="s">
        <v>7</v>
      </c>
      <c r="F777" s="75" t="s">
        <v>8</v>
      </c>
      <c r="G777" s="75" t="s">
        <v>5</v>
      </c>
      <c r="I777" s="52"/>
      <c r="J777" s="52"/>
      <c r="K777" s="52"/>
      <c r="L777" s="52"/>
      <c r="M777" s="52"/>
      <c r="N777" s="52"/>
      <c r="O777" s="52"/>
    </row>
    <row r="778" spans="1:15">
      <c r="A778" s="56"/>
      <c r="B778" s="50" t="s">
        <v>9</v>
      </c>
      <c r="C778" s="52"/>
      <c r="G778" s="57"/>
      <c r="I778" s="52"/>
      <c r="J778" s="50"/>
      <c r="K778" s="52"/>
      <c r="L778" s="52"/>
      <c r="M778" s="52"/>
      <c r="N778" s="52"/>
      <c r="O778" s="52"/>
    </row>
    <row r="779" spans="1:15">
      <c r="A779" s="56">
        <v>1</v>
      </c>
      <c r="B779" s="52">
        <v>550465511</v>
      </c>
      <c r="C779" s="53" t="s">
        <v>130</v>
      </c>
      <c r="D779" s="52">
        <v>23</v>
      </c>
      <c r="F779" s="52">
        <f t="shared" ref="F779:F785" si="129">SUM(D779:E779)</f>
        <v>23</v>
      </c>
      <c r="G779" s="57" t="s">
        <v>52</v>
      </c>
    </row>
    <row r="780" spans="1:15">
      <c r="A780" s="56">
        <v>2</v>
      </c>
      <c r="B780" s="52">
        <v>550465611</v>
      </c>
      <c r="C780" s="53" t="s">
        <v>72</v>
      </c>
      <c r="D780" s="52">
        <v>17</v>
      </c>
      <c r="E780" s="52">
        <v>4</v>
      </c>
      <c r="F780" s="52">
        <f t="shared" si="129"/>
        <v>21</v>
      </c>
      <c r="G780" s="57" t="s">
        <v>52</v>
      </c>
    </row>
    <row r="781" spans="1:15">
      <c r="A781" s="56">
        <v>3</v>
      </c>
      <c r="B781" s="52">
        <v>550465621</v>
      </c>
      <c r="C781" s="53" t="s">
        <v>71</v>
      </c>
      <c r="D781" s="52">
        <v>13</v>
      </c>
      <c r="E781" s="52">
        <v>10</v>
      </c>
      <c r="F781" s="52">
        <f t="shared" si="129"/>
        <v>23</v>
      </c>
      <c r="G781" s="57" t="s">
        <v>52</v>
      </c>
    </row>
    <row r="782" spans="1:15">
      <c r="A782" s="56">
        <v>4</v>
      </c>
      <c r="B782" s="52">
        <v>550466511</v>
      </c>
      <c r="C782" s="53" t="s">
        <v>131</v>
      </c>
      <c r="D782" s="52">
        <v>16</v>
      </c>
      <c r="F782" s="52">
        <f t="shared" si="129"/>
        <v>16</v>
      </c>
      <c r="G782" s="57" t="s">
        <v>52</v>
      </c>
    </row>
    <row r="783" spans="1:15">
      <c r="A783" s="56">
        <v>5</v>
      </c>
      <c r="B783" s="52">
        <v>550462201</v>
      </c>
      <c r="C783" s="53" t="s">
        <v>185</v>
      </c>
      <c r="D783" s="52">
        <v>9</v>
      </c>
      <c r="F783" s="52">
        <f>SUM(D783:E783)</f>
        <v>9</v>
      </c>
      <c r="G783" s="57" t="s">
        <v>54</v>
      </c>
    </row>
    <row r="784" spans="1:15">
      <c r="A784" s="56">
        <v>6</v>
      </c>
      <c r="B784" s="52">
        <v>550466801</v>
      </c>
      <c r="C784" s="53" t="s">
        <v>53</v>
      </c>
      <c r="D784" s="52">
        <v>22</v>
      </c>
      <c r="E784" s="52">
        <v>5</v>
      </c>
      <c r="F784" s="52">
        <f t="shared" si="129"/>
        <v>27</v>
      </c>
      <c r="G784" s="57" t="s">
        <v>54</v>
      </c>
    </row>
    <row r="785" spans="1:15">
      <c r="A785" s="56">
        <v>7</v>
      </c>
      <c r="B785" s="52">
        <v>550467101</v>
      </c>
      <c r="C785" s="109" t="s">
        <v>73</v>
      </c>
      <c r="D785" s="13">
        <v>16</v>
      </c>
      <c r="E785" s="13">
        <v>5</v>
      </c>
      <c r="F785" s="13">
        <f t="shared" si="129"/>
        <v>21</v>
      </c>
      <c r="G785" s="57" t="s">
        <v>54</v>
      </c>
    </row>
    <row r="786" spans="1:15">
      <c r="A786" s="56"/>
      <c r="B786" s="52"/>
      <c r="C786" s="112" t="s">
        <v>162</v>
      </c>
      <c r="D786" s="117">
        <f>SUM(D779:D785)</f>
        <v>116</v>
      </c>
      <c r="E786" s="117">
        <f>SUM(E779:E785)</f>
        <v>24</v>
      </c>
      <c r="F786" s="117">
        <f>SUM(F779:F785)</f>
        <v>140</v>
      </c>
      <c r="G786" s="57"/>
    </row>
    <row r="787" spans="1:15">
      <c r="A787" s="56"/>
      <c r="B787" s="132"/>
      <c r="C787" s="13" t="s">
        <v>196</v>
      </c>
      <c r="D787" s="13">
        <f>SUM(D786)</f>
        <v>116</v>
      </c>
      <c r="E787" s="13">
        <f t="shared" ref="E787:F787" si="130">SUM(E786)</f>
        <v>24</v>
      </c>
      <c r="F787" s="13">
        <f t="shared" si="130"/>
        <v>140</v>
      </c>
      <c r="G787" s="57"/>
    </row>
    <row r="788" spans="1:15">
      <c r="A788" s="62"/>
      <c r="B788" s="13"/>
      <c r="C788" s="20"/>
      <c r="D788" s="13"/>
      <c r="E788" s="13"/>
      <c r="F788" s="13"/>
      <c r="G788" s="69"/>
    </row>
    <row r="789" spans="1:15">
      <c r="A789" s="42"/>
    </row>
    <row r="790" spans="1:15">
      <c r="A790" s="42"/>
    </row>
    <row r="791" spans="1:15">
      <c r="A791" s="42"/>
    </row>
    <row r="792" spans="1:15">
      <c r="A792" s="42"/>
      <c r="D792" s="132"/>
      <c r="E792" s="132"/>
      <c r="F792" s="132"/>
      <c r="G792" s="132"/>
    </row>
    <row r="793" spans="1:15">
      <c r="A793" s="42"/>
      <c r="D793" s="132"/>
      <c r="E793" s="132"/>
      <c r="F793" s="132"/>
      <c r="G793" s="132"/>
    </row>
    <row r="794" spans="1:15">
      <c r="A794" s="42"/>
      <c r="D794" s="132"/>
      <c r="E794" s="132"/>
      <c r="F794" s="132"/>
      <c r="G794" s="132"/>
    </row>
    <row r="795" spans="1:15">
      <c r="A795" s="42"/>
    </row>
    <row r="796" spans="1:15">
      <c r="A796" s="42"/>
    </row>
    <row r="797" spans="1:15">
      <c r="A797" s="42"/>
    </row>
    <row r="798" spans="1:15" ht="21.75">
      <c r="A798" s="42"/>
      <c r="O798" s="36"/>
    </row>
    <row r="799" spans="1:15">
      <c r="A799" s="42"/>
      <c r="K799" s="202" t="s">
        <v>384</v>
      </c>
      <c r="L799" s="202"/>
      <c r="M799" s="202"/>
      <c r="N799" s="202"/>
    </row>
    <row r="800" spans="1:15">
      <c r="A800" s="42"/>
      <c r="K800" s="113"/>
      <c r="L800" s="113"/>
      <c r="M800" s="113"/>
      <c r="N800" s="113"/>
    </row>
    <row r="801" spans="1:22">
      <c r="A801" s="203" t="s">
        <v>195</v>
      </c>
      <c r="B801" s="203"/>
      <c r="C801" s="203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</row>
    <row r="802" spans="1:22">
      <c r="A802" s="200" t="s">
        <v>118</v>
      </c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</row>
    <row r="803" spans="1:22">
      <c r="A803" s="209" t="s">
        <v>1</v>
      </c>
      <c r="B803" s="210"/>
      <c r="C803" s="210"/>
      <c r="D803" s="210"/>
      <c r="E803" s="210"/>
      <c r="F803" s="210"/>
      <c r="G803" s="211"/>
    </row>
    <row r="804" spans="1:22">
      <c r="A804" s="75" t="s">
        <v>3</v>
      </c>
      <c r="B804" s="75" t="s">
        <v>4</v>
      </c>
      <c r="C804" s="75" t="s">
        <v>126</v>
      </c>
      <c r="D804" s="75" t="s">
        <v>6</v>
      </c>
      <c r="E804" s="75" t="s">
        <v>7</v>
      </c>
      <c r="F804" s="75" t="s">
        <v>8</v>
      </c>
      <c r="G804" s="75" t="s">
        <v>5</v>
      </c>
    </row>
    <row r="805" spans="1:22">
      <c r="A805" s="56"/>
      <c r="B805" s="50" t="s">
        <v>9</v>
      </c>
      <c r="C805" s="52"/>
      <c r="G805" s="57"/>
    </row>
    <row r="806" spans="1:22">
      <c r="A806" s="56">
        <v>1</v>
      </c>
      <c r="B806" s="52">
        <v>550451111</v>
      </c>
      <c r="C806" s="53" t="s">
        <v>56</v>
      </c>
      <c r="D806" s="52">
        <v>15</v>
      </c>
      <c r="E806" s="52">
        <v>5</v>
      </c>
      <c r="F806" s="52">
        <f>SUM(D806:E806)</f>
        <v>20</v>
      </c>
      <c r="G806" s="57" t="s">
        <v>25</v>
      </c>
    </row>
    <row r="807" spans="1:22">
      <c r="A807" s="56">
        <v>2</v>
      </c>
      <c r="B807" s="52">
        <v>550455801</v>
      </c>
      <c r="C807" s="109" t="s">
        <v>146</v>
      </c>
      <c r="D807" s="52">
        <v>1</v>
      </c>
      <c r="E807" s="52">
        <v>11</v>
      </c>
      <c r="F807" s="52">
        <f>SUM(D807:E807)</f>
        <v>12</v>
      </c>
      <c r="G807" s="57" t="s">
        <v>25</v>
      </c>
    </row>
    <row r="808" spans="1:22">
      <c r="A808" s="56"/>
      <c r="B808" s="52"/>
      <c r="C808" s="112" t="s">
        <v>21</v>
      </c>
      <c r="D808" s="51">
        <f>SUM(D806:D807)</f>
        <v>16</v>
      </c>
      <c r="E808" s="51">
        <f t="shared" ref="E808:F808" si="131">SUM(E806:E807)</f>
        <v>16</v>
      </c>
      <c r="F808" s="51">
        <f t="shared" si="131"/>
        <v>32</v>
      </c>
      <c r="G808" s="57"/>
      <c r="H808" s="17"/>
    </row>
    <row r="809" spans="1:22">
      <c r="A809" s="56"/>
      <c r="B809" s="132"/>
      <c r="C809" s="13" t="s">
        <v>196</v>
      </c>
      <c r="D809" s="13">
        <f>SUM(D808)</f>
        <v>16</v>
      </c>
      <c r="E809" s="13">
        <f t="shared" ref="E809:F809" si="132">SUM(E808)</f>
        <v>16</v>
      </c>
      <c r="F809" s="13">
        <f t="shared" si="132"/>
        <v>32</v>
      </c>
      <c r="G809" s="57"/>
      <c r="H809" s="17"/>
    </row>
    <row r="810" spans="1:22">
      <c r="A810" s="62"/>
      <c r="B810" s="13"/>
      <c r="C810" s="13"/>
      <c r="D810" s="13"/>
      <c r="E810" s="13"/>
      <c r="F810" s="13"/>
      <c r="G810" s="69"/>
      <c r="H810" s="17"/>
    </row>
    <row r="811" spans="1:22">
      <c r="A811" s="42"/>
      <c r="B811" s="52"/>
      <c r="C811" s="52"/>
      <c r="H811" s="17"/>
      <c r="U811" s="4"/>
      <c r="V811" s="4"/>
    </row>
    <row r="812" spans="1:22">
      <c r="A812" s="42"/>
      <c r="B812" s="52"/>
      <c r="C812" s="52"/>
      <c r="H812" s="17"/>
    </row>
    <row r="813" spans="1:22">
      <c r="A813" s="203" t="s">
        <v>195</v>
      </c>
      <c r="B813" s="203"/>
      <c r="C813" s="203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</row>
    <row r="814" spans="1:22">
      <c r="A814" s="200" t="s">
        <v>57</v>
      </c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</row>
    <row r="815" spans="1:22">
      <c r="A815" s="209" t="s">
        <v>1</v>
      </c>
      <c r="B815" s="210"/>
      <c r="C815" s="210"/>
      <c r="D815" s="210"/>
      <c r="E815" s="210"/>
      <c r="F815" s="210"/>
      <c r="G815" s="211"/>
    </row>
    <row r="816" spans="1:22">
      <c r="A816" s="75" t="s">
        <v>3</v>
      </c>
      <c r="B816" s="75" t="s">
        <v>4</v>
      </c>
      <c r="C816" s="75" t="s">
        <v>126</v>
      </c>
      <c r="D816" s="75" t="s">
        <v>6</v>
      </c>
      <c r="E816" s="75" t="s">
        <v>7</v>
      </c>
      <c r="F816" s="75" t="s">
        <v>8</v>
      </c>
      <c r="G816" s="75" t="s">
        <v>5</v>
      </c>
    </row>
    <row r="817" spans="1:20">
      <c r="A817" s="56"/>
      <c r="B817" s="50" t="s">
        <v>9</v>
      </c>
      <c r="C817" s="52"/>
      <c r="G817" s="57"/>
    </row>
    <row r="818" spans="1:20">
      <c r="A818" s="56">
        <v>1</v>
      </c>
      <c r="B818" s="52">
        <v>550443701</v>
      </c>
      <c r="C818" s="53" t="s">
        <v>150</v>
      </c>
      <c r="D818" s="52">
        <v>8</v>
      </c>
      <c r="E818" s="52">
        <v>21</v>
      </c>
      <c r="F818" s="52">
        <f>SUM(D818:E818)</f>
        <v>29</v>
      </c>
      <c r="G818" s="57" t="s">
        <v>23</v>
      </c>
    </row>
    <row r="819" spans="1:20">
      <c r="A819" s="56">
        <v>2</v>
      </c>
      <c r="B819" s="52">
        <v>550446401</v>
      </c>
      <c r="C819" s="109" t="s">
        <v>58</v>
      </c>
      <c r="D819" s="13">
        <v>2</v>
      </c>
      <c r="E819" s="13">
        <v>5</v>
      </c>
      <c r="F819" s="13">
        <f>SUM(D819:E819)</f>
        <v>7</v>
      </c>
      <c r="G819" s="57" t="s">
        <v>23</v>
      </c>
    </row>
    <row r="820" spans="1:20">
      <c r="A820" s="56"/>
      <c r="B820" s="52"/>
      <c r="C820" s="112" t="s">
        <v>162</v>
      </c>
      <c r="D820" s="13">
        <f>SUM(D818:D819)</f>
        <v>10</v>
      </c>
      <c r="E820" s="13">
        <f t="shared" ref="E820:F820" si="133">SUM(E818:E819)</f>
        <v>26</v>
      </c>
      <c r="F820" s="13">
        <f t="shared" si="133"/>
        <v>36</v>
      </c>
      <c r="G820" s="57"/>
    </row>
    <row r="821" spans="1:20">
      <c r="A821" s="56"/>
      <c r="B821" s="132"/>
      <c r="C821" s="13" t="s">
        <v>196</v>
      </c>
      <c r="D821" s="13">
        <f>SUM(D820)</f>
        <v>10</v>
      </c>
      <c r="E821" s="13">
        <f t="shared" ref="E821:F821" si="134">SUM(E820)</f>
        <v>26</v>
      </c>
      <c r="F821" s="13">
        <f t="shared" si="134"/>
        <v>36</v>
      </c>
      <c r="G821" s="57"/>
    </row>
    <row r="822" spans="1:20">
      <c r="A822" s="62"/>
      <c r="B822" s="13"/>
      <c r="C822" s="13"/>
      <c r="D822" s="13"/>
      <c r="E822" s="13"/>
      <c r="F822" s="13"/>
      <c r="G822" s="69"/>
    </row>
    <row r="823" spans="1:20">
      <c r="A823" s="52"/>
      <c r="B823" s="52"/>
      <c r="D823" s="115"/>
      <c r="E823" s="115"/>
      <c r="F823" s="115"/>
      <c r="L823" s="4"/>
      <c r="M823" s="4"/>
      <c r="N823" s="4"/>
      <c r="P823" s="115"/>
      <c r="Q823" s="115"/>
      <c r="R823" s="115"/>
      <c r="S823" s="115"/>
      <c r="T823" s="4"/>
    </row>
    <row r="824" spans="1:20">
      <c r="A824" s="52"/>
      <c r="B824" s="52"/>
      <c r="C824" s="52"/>
    </row>
    <row r="825" spans="1:20">
      <c r="A825" s="52"/>
      <c r="B825" s="52"/>
      <c r="C825" s="52"/>
    </row>
    <row r="826" spans="1:20" ht="21.75">
      <c r="A826" s="52"/>
      <c r="B826" s="52"/>
      <c r="C826" s="52"/>
      <c r="K826" s="202" t="s">
        <v>384</v>
      </c>
      <c r="L826" s="202"/>
      <c r="M826" s="202"/>
      <c r="N826" s="202"/>
      <c r="O826" s="36"/>
    </row>
    <row r="827" spans="1:20" ht="21.75">
      <c r="A827" s="132"/>
      <c r="B827" s="132"/>
      <c r="C827" s="132"/>
      <c r="D827" s="132"/>
      <c r="E827" s="132"/>
      <c r="F827" s="132"/>
      <c r="G827" s="132"/>
      <c r="K827" s="113"/>
      <c r="L827" s="113"/>
      <c r="M827" s="113"/>
      <c r="N827" s="113"/>
      <c r="O827" s="36"/>
    </row>
    <row r="828" spans="1:20">
      <c r="A828" s="203" t="s">
        <v>160</v>
      </c>
      <c r="B828" s="203"/>
      <c r="C828" s="203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</row>
    <row r="829" spans="1:20">
      <c r="A829" s="200" t="s">
        <v>0</v>
      </c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</row>
    <row r="830" spans="1:20">
      <c r="A830" s="204" t="s">
        <v>1</v>
      </c>
      <c r="B830" s="205"/>
      <c r="C830" s="205"/>
      <c r="D830" s="205"/>
      <c r="E830" s="205"/>
      <c r="F830" s="205"/>
      <c r="G830" s="205"/>
      <c r="H830" s="56"/>
      <c r="I830" s="204" t="s">
        <v>2</v>
      </c>
      <c r="J830" s="205"/>
      <c r="K830" s="205"/>
      <c r="L830" s="205"/>
      <c r="M830" s="205"/>
      <c r="N830" s="205"/>
      <c r="O830" s="206"/>
    </row>
    <row r="831" spans="1:20">
      <c r="A831" s="75" t="s">
        <v>3</v>
      </c>
      <c r="B831" s="75" t="s">
        <v>4</v>
      </c>
      <c r="C831" s="75" t="s">
        <v>126</v>
      </c>
      <c r="D831" s="75" t="s">
        <v>6</v>
      </c>
      <c r="E831" s="75" t="s">
        <v>7</v>
      </c>
      <c r="F831" s="75" t="s">
        <v>8</v>
      </c>
      <c r="G831" s="118" t="s">
        <v>5</v>
      </c>
      <c r="H831" s="119"/>
      <c r="I831" s="75" t="s">
        <v>3</v>
      </c>
      <c r="J831" s="75" t="s">
        <v>4</v>
      </c>
      <c r="K831" s="75" t="s">
        <v>126</v>
      </c>
      <c r="L831" s="75" t="s">
        <v>6</v>
      </c>
      <c r="M831" s="75" t="s">
        <v>7</v>
      </c>
      <c r="N831" s="75" t="s">
        <v>8</v>
      </c>
      <c r="O831" s="75" t="s">
        <v>5</v>
      </c>
    </row>
    <row r="832" spans="1:20">
      <c r="A832" s="207" t="s">
        <v>9</v>
      </c>
      <c r="B832" s="208"/>
      <c r="C832" s="66"/>
      <c r="D832" s="120"/>
      <c r="E832" s="120"/>
      <c r="F832" s="120"/>
      <c r="G832" s="111"/>
      <c r="H832" s="53"/>
      <c r="I832" s="56"/>
      <c r="J832" s="50" t="s">
        <v>2</v>
      </c>
      <c r="K832" s="53"/>
      <c r="L832" s="52"/>
      <c r="M832" s="52"/>
      <c r="N832" s="52"/>
      <c r="O832" s="57"/>
    </row>
    <row r="833" spans="1:15">
      <c r="A833" s="56">
        <v>1</v>
      </c>
      <c r="B833" s="52">
        <v>540310101</v>
      </c>
      <c r="C833" s="53" t="s">
        <v>17</v>
      </c>
      <c r="D833" s="52">
        <v>5</v>
      </c>
      <c r="E833" s="52">
        <v>37</v>
      </c>
      <c r="F833" s="52">
        <f t="shared" ref="F833:F847" si="135">SUM(D833:E833)</f>
        <v>42</v>
      </c>
      <c r="G833" s="57" t="s">
        <v>11</v>
      </c>
      <c r="H833" s="52"/>
      <c r="I833" s="56">
        <v>1</v>
      </c>
      <c r="J833" s="52">
        <v>542314001</v>
      </c>
      <c r="K833" s="109" t="s">
        <v>12</v>
      </c>
      <c r="L833" s="13"/>
      <c r="M833" s="13">
        <v>21</v>
      </c>
      <c r="N833" s="13">
        <f>SUM(L833:M833)</f>
        <v>21</v>
      </c>
      <c r="O833" s="57" t="s">
        <v>11</v>
      </c>
    </row>
    <row r="834" spans="1:15">
      <c r="A834" s="56">
        <v>2</v>
      </c>
      <c r="B834" s="52">
        <v>540310102</v>
      </c>
      <c r="C834" s="53" t="s">
        <v>17</v>
      </c>
      <c r="D834" s="52">
        <v>7</v>
      </c>
      <c r="E834" s="52">
        <v>29</v>
      </c>
      <c r="F834" s="52">
        <f t="shared" si="135"/>
        <v>36</v>
      </c>
      <c r="G834" s="57" t="s">
        <v>11</v>
      </c>
      <c r="H834" s="52"/>
      <c r="I834" s="56"/>
      <c r="J834" s="52"/>
      <c r="K834" s="112" t="s">
        <v>21</v>
      </c>
      <c r="L834" s="13"/>
      <c r="M834" s="13">
        <f>SUM(M833)</f>
        <v>21</v>
      </c>
      <c r="N834" s="13">
        <f>SUM(L834:M834)</f>
        <v>21</v>
      </c>
      <c r="O834" s="57"/>
    </row>
    <row r="835" spans="1:15">
      <c r="A835" s="56">
        <v>3</v>
      </c>
      <c r="B835" s="52">
        <v>540310103</v>
      </c>
      <c r="C835" s="53" t="s">
        <v>17</v>
      </c>
      <c r="D835" s="52">
        <v>6</v>
      </c>
      <c r="E835" s="52">
        <v>33</v>
      </c>
      <c r="F835" s="52">
        <f t="shared" si="135"/>
        <v>39</v>
      </c>
      <c r="G835" s="57" t="s">
        <v>11</v>
      </c>
      <c r="H835" s="52"/>
      <c r="I835" s="56"/>
      <c r="J835" s="132"/>
      <c r="K835" s="13" t="s">
        <v>161</v>
      </c>
      <c r="L835" s="117"/>
      <c r="M835" s="117">
        <f>SUM(M834,M843)</f>
        <v>21</v>
      </c>
      <c r="N835" s="117">
        <f>SUM(N834,N843)</f>
        <v>21</v>
      </c>
      <c r="O835" s="57"/>
    </row>
    <row r="836" spans="1:15">
      <c r="A836" s="56">
        <v>4</v>
      </c>
      <c r="B836" s="52">
        <v>540310104</v>
      </c>
      <c r="C836" s="53" t="s">
        <v>17</v>
      </c>
      <c r="D836" s="52">
        <v>9</v>
      </c>
      <c r="E836" s="52">
        <v>28</v>
      </c>
      <c r="F836" s="52">
        <f t="shared" si="135"/>
        <v>37</v>
      </c>
      <c r="G836" s="57" t="s">
        <v>11</v>
      </c>
      <c r="H836" s="52"/>
      <c r="I836" s="62"/>
      <c r="J836" s="13"/>
      <c r="K836" s="147"/>
      <c r="L836" s="117"/>
      <c r="M836" s="117"/>
      <c r="N836" s="117"/>
      <c r="O836" s="69"/>
    </row>
    <row r="837" spans="1:15">
      <c r="A837" s="56">
        <v>5</v>
      </c>
      <c r="B837" s="52">
        <v>540310201</v>
      </c>
      <c r="C837" s="53" t="s">
        <v>18</v>
      </c>
      <c r="D837" s="52">
        <v>3</v>
      </c>
      <c r="E837" s="52">
        <v>46</v>
      </c>
      <c r="F837" s="52">
        <f t="shared" si="135"/>
        <v>49</v>
      </c>
      <c r="G837" s="57" t="s">
        <v>11</v>
      </c>
      <c r="H837" s="52"/>
      <c r="I837" s="52"/>
      <c r="J837" s="52"/>
      <c r="K837" s="12"/>
      <c r="L837" s="52"/>
      <c r="M837" s="52"/>
      <c r="N837" s="52"/>
      <c r="O837" s="52"/>
    </row>
    <row r="838" spans="1:15">
      <c r="A838" s="56">
        <v>6</v>
      </c>
      <c r="B838" s="52">
        <v>540310202</v>
      </c>
      <c r="C838" s="53" t="s">
        <v>18</v>
      </c>
      <c r="D838" s="52">
        <v>7</v>
      </c>
      <c r="E838" s="52">
        <v>42</v>
      </c>
      <c r="F838" s="52">
        <f t="shared" si="135"/>
        <v>49</v>
      </c>
      <c r="G838" s="57" t="s">
        <v>11</v>
      </c>
      <c r="H838" s="52"/>
      <c r="I838" s="52"/>
      <c r="J838" s="52"/>
      <c r="K838" s="12"/>
      <c r="L838" s="52"/>
      <c r="M838" s="52"/>
      <c r="N838" s="52"/>
      <c r="O838" s="52"/>
    </row>
    <row r="839" spans="1:15">
      <c r="A839" s="56">
        <v>7</v>
      </c>
      <c r="B839" s="52">
        <v>540310301</v>
      </c>
      <c r="C839" s="53" t="s">
        <v>20</v>
      </c>
      <c r="D839" s="52">
        <v>11</v>
      </c>
      <c r="E839" s="52">
        <v>28</v>
      </c>
      <c r="F839" s="52">
        <f t="shared" si="135"/>
        <v>39</v>
      </c>
      <c r="G839" s="57" t="s">
        <v>11</v>
      </c>
      <c r="H839" s="52"/>
      <c r="I839" s="52"/>
      <c r="J839" s="52"/>
      <c r="K839" s="12"/>
      <c r="L839" s="52"/>
      <c r="M839" s="52"/>
      <c r="N839" s="52"/>
      <c r="O839" s="52"/>
    </row>
    <row r="840" spans="1:15">
      <c r="A840" s="56">
        <v>8</v>
      </c>
      <c r="B840" s="52">
        <v>540310302</v>
      </c>
      <c r="C840" s="53" t="s">
        <v>20</v>
      </c>
      <c r="D840" s="52">
        <v>10</v>
      </c>
      <c r="E840" s="52">
        <v>31</v>
      </c>
      <c r="F840" s="52">
        <f t="shared" si="135"/>
        <v>41</v>
      </c>
      <c r="G840" s="57" t="s">
        <v>11</v>
      </c>
      <c r="H840" s="52"/>
      <c r="I840" s="52"/>
      <c r="J840" s="52"/>
      <c r="K840" s="12"/>
      <c r="L840" s="52"/>
      <c r="M840" s="52"/>
      <c r="N840" s="52"/>
      <c r="O840" s="52"/>
    </row>
    <row r="841" spans="1:15">
      <c r="A841" s="56">
        <v>9</v>
      </c>
      <c r="B841" s="52">
        <v>540310303</v>
      </c>
      <c r="C841" s="53" t="s">
        <v>20</v>
      </c>
      <c r="D841" s="52">
        <v>14</v>
      </c>
      <c r="E841" s="52">
        <v>27</v>
      </c>
      <c r="F841" s="52">
        <f t="shared" si="135"/>
        <v>41</v>
      </c>
      <c r="G841" s="57" t="s">
        <v>11</v>
      </c>
      <c r="H841" s="52"/>
      <c r="I841" s="52"/>
      <c r="J841" s="52"/>
      <c r="K841" s="53"/>
      <c r="L841" s="52"/>
      <c r="M841" s="52"/>
      <c r="N841" s="52"/>
      <c r="O841" s="52"/>
    </row>
    <row r="842" spans="1:15">
      <c r="A842" s="56">
        <v>10</v>
      </c>
      <c r="B842" s="52">
        <v>540310304</v>
      </c>
      <c r="C842" s="53" t="s">
        <v>129</v>
      </c>
      <c r="D842" s="52">
        <v>15</v>
      </c>
      <c r="E842" s="52">
        <v>18</v>
      </c>
      <c r="F842" s="52">
        <f t="shared" si="135"/>
        <v>33</v>
      </c>
      <c r="G842" s="57" t="s">
        <v>11</v>
      </c>
      <c r="H842" s="52"/>
      <c r="I842" s="52"/>
      <c r="J842" s="52"/>
      <c r="K842" s="53"/>
      <c r="L842" s="52"/>
      <c r="M842" s="52"/>
      <c r="N842" s="52"/>
      <c r="O842" s="52"/>
    </row>
    <row r="843" spans="1:15">
      <c r="A843" s="56">
        <v>11</v>
      </c>
      <c r="B843" s="52">
        <v>540310401</v>
      </c>
      <c r="C843" s="53" t="s">
        <v>14</v>
      </c>
      <c r="D843" s="52">
        <v>16</v>
      </c>
      <c r="E843" s="52">
        <v>24</v>
      </c>
      <c r="F843" s="52">
        <f t="shared" si="135"/>
        <v>40</v>
      </c>
      <c r="G843" s="57" t="s">
        <v>11</v>
      </c>
      <c r="H843" s="52"/>
      <c r="I843" s="52"/>
      <c r="J843" s="52"/>
      <c r="K843" s="112"/>
      <c r="L843" s="52"/>
      <c r="M843" s="52"/>
      <c r="N843" s="52"/>
      <c r="O843" s="52"/>
    </row>
    <row r="844" spans="1:15">
      <c r="A844" s="56">
        <v>12</v>
      </c>
      <c r="B844" s="52">
        <v>540310402</v>
      </c>
      <c r="C844" s="53" t="s">
        <v>14</v>
      </c>
      <c r="D844" s="52">
        <v>8</v>
      </c>
      <c r="E844" s="52">
        <v>32</v>
      </c>
      <c r="F844" s="52">
        <f t="shared" si="135"/>
        <v>40</v>
      </c>
      <c r="G844" s="57" t="s">
        <v>11</v>
      </c>
      <c r="H844" s="52"/>
      <c r="I844" s="52"/>
      <c r="J844" s="52"/>
      <c r="K844" s="12"/>
      <c r="L844" s="52"/>
      <c r="M844" s="52"/>
      <c r="N844" s="52"/>
      <c r="O844" s="52"/>
    </row>
    <row r="845" spans="1:15">
      <c r="A845" s="56">
        <v>13</v>
      </c>
      <c r="B845" s="52">
        <v>540310403</v>
      </c>
      <c r="C845" s="53" t="s">
        <v>14</v>
      </c>
      <c r="D845" s="52">
        <v>11</v>
      </c>
      <c r="E845" s="52">
        <v>29</v>
      </c>
      <c r="F845" s="52">
        <f t="shared" si="135"/>
        <v>40</v>
      </c>
      <c r="G845" s="57" t="s">
        <v>11</v>
      </c>
      <c r="H845" s="52"/>
    </row>
    <row r="846" spans="1:15">
      <c r="A846" s="56">
        <v>14</v>
      </c>
      <c r="B846" s="52">
        <v>540310404</v>
      </c>
      <c r="C846" s="53" t="s">
        <v>14</v>
      </c>
      <c r="D846" s="52">
        <v>14</v>
      </c>
      <c r="E846" s="52">
        <v>17</v>
      </c>
      <c r="F846" s="52">
        <f t="shared" si="135"/>
        <v>31</v>
      </c>
      <c r="G846" s="57" t="s">
        <v>11</v>
      </c>
      <c r="H846" s="52"/>
      <c r="I846" s="52"/>
      <c r="J846" s="52"/>
      <c r="K846" s="53"/>
      <c r="L846" s="52"/>
      <c r="M846" s="52"/>
      <c r="N846" s="52"/>
      <c r="O846" s="52"/>
    </row>
    <row r="847" spans="1:15">
      <c r="A847" s="62">
        <v>15</v>
      </c>
      <c r="B847" s="13">
        <v>540310501</v>
      </c>
      <c r="C847" s="103" t="s">
        <v>19</v>
      </c>
      <c r="D847" s="13">
        <v>8</v>
      </c>
      <c r="E847" s="13">
        <v>38</v>
      </c>
      <c r="F847" s="13">
        <f t="shared" si="135"/>
        <v>46</v>
      </c>
      <c r="G847" s="69" t="s">
        <v>11</v>
      </c>
      <c r="H847" s="52"/>
      <c r="I847" s="52"/>
      <c r="J847" s="52"/>
      <c r="K847" s="53"/>
      <c r="L847" s="52"/>
      <c r="M847" s="52"/>
      <c r="N847" s="52"/>
      <c r="O847" s="52"/>
    </row>
    <row r="848" spans="1:15" ht="21.75">
      <c r="A848" s="52"/>
      <c r="B848" s="52"/>
      <c r="C848" s="112"/>
      <c r="G848" s="132" t="s">
        <v>24</v>
      </c>
      <c r="H848" s="52"/>
      <c r="I848" s="52"/>
      <c r="J848" s="52"/>
      <c r="K848" s="53"/>
      <c r="L848" s="52"/>
      <c r="M848" s="52"/>
      <c r="N848" s="52"/>
      <c r="O848" s="54"/>
    </row>
    <row r="849" spans="1:20" ht="21.75">
      <c r="A849" s="132"/>
      <c r="B849" s="132"/>
      <c r="C849" s="112"/>
      <c r="D849" s="132"/>
      <c r="E849" s="132"/>
      <c r="F849" s="132"/>
      <c r="G849" s="132"/>
      <c r="H849" s="132"/>
      <c r="I849" s="132"/>
      <c r="J849" s="132"/>
      <c r="K849" s="109"/>
      <c r="L849" s="132"/>
      <c r="M849" s="132"/>
      <c r="N849" s="132"/>
      <c r="O849" s="54"/>
    </row>
    <row r="850" spans="1:20" ht="21.75">
      <c r="A850" s="132"/>
      <c r="B850" s="132"/>
      <c r="C850" s="112"/>
      <c r="D850" s="132"/>
      <c r="E850" s="132"/>
      <c r="F850" s="132"/>
      <c r="G850" s="132"/>
      <c r="H850" s="132"/>
      <c r="I850" s="132"/>
      <c r="J850" s="132"/>
      <c r="K850" s="109"/>
      <c r="L850" s="132"/>
      <c r="M850" s="132"/>
      <c r="N850" s="132"/>
      <c r="O850" s="54"/>
    </row>
    <row r="851" spans="1:20" ht="21.75">
      <c r="A851" s="132"/>
      <c r="B851" s="132"/>
      <c r="C851" s="112"/>
      <c r="D851" s="132"/>
      <c r="E851" s="132"/>
      <c r="F851" s="132"/>
      <c r="G851" s="132"/>
      <c r="H851" s="132"/>
      <c r="I851" s="132"/>
      <c r="J851" s="132"/>
      <c r="K851" s="109"/>
      <c r="L851" s="132"/>
      <c r="M851" s="132"/>
      <c r="N851" s="132"/>
      <c r="O851" s="54"/>
    </row>
    <row r="852" spans="1:20" ht="21.75">
      <c r="A852" s="132"/>
      <c r="B852" s="132"/>
      <c r="C852" s="112"/>
      <c r="D852" s="132"/>
      <c r="E852" s="132"/>
      <c r="F852" s="132"/>
      <c r="G852" s="132"/>
      <c r="H852" s="132"/>
      <c r="I852" s="132"/>
      <c r="J852" s="132"/>
      <c r="K852" s="109"/>
      <c r="L852" s="132"/>
      <c r="M852" s="132"/>
      <c r="N852" s="132"/>
      <c r="O852" s="54"/>
    </row>
    <row r="853" spans="1:20" ht="21.75">
      <c r="A853" s="132"/>
      <c r="B853" s="132"/>
      <c r="C853" s="132"/>
      <c r="D853" s="132"/>
      <c r="E853" s="132"/>
      <c r="F853" s="132"/>
      <c r="G853" s="132"/>
      <c r="K853" s="202" t="s">
        <v>384</v>
      </c>
      <c r="L853" s="202"/>
      <c r="M853" s="202"/>
      <c r="N853" s="202"/>
      <c r="O853" s="36"/>
    </row>
    <row r="854" spans="1:20" ht="21.75">
      <c r="A854" s="132"/>
      <c r="B854" s="132"/>
      <c r="C854" s="132"/>
      <c r="D854" s="132"/>
      <c r="E854" s="132"/>
      <c r="F854" s="132"/>
      <c r="G854" s="132"/>
      <c r="K854" s="113"/>
      <c r="L854" s="113"/>
      <c r="M854" s="113"/>
      <c r="N854" s="113"/>
      <c r="O854" s="36"/>
    </row>
    <row r="855" spans="1:20">
      <c r="A855" s="203" t="s">
        <v>160</v>
      </c>
      <c r="B855" s="203"/>
      <c r="C855" s="203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</row>
    <row r="856" spans="1:20">
      <c r="A856" s="200" t="s">
        <v>0</v>
      </c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</row>
    <row r="857" spans="1:20">
      <c r="A857" s="204" t="s">
        <v>1</v>
      </c>
      <c r="B857" s="205"/>
      <c r="C857" s="205"/>
      <c r="D857" s="205"/>
      <c r="E857" s="205"/>
      <c r="F857" s="205"/>
      <c r="G857" s="206"/>
      <c r="H857" s="52"/>
      <c r="I857" s="52"/>
      <c r="J857" s="52"/>
      <c r="K857" s="18"/>
      <c r="L857" s="52"/>
      <c r="M857" s="52"/>
      <c r="N857" s="52"/>
      <c r="O857" s="52"/>
      <c r="P857" s="115"/>
      <c r="Q857" s="115"/>
      <c r="R857" s="115"/>
      <c r="S857" s="115"/>
      <c r="T857" s="115"/>
    </row>
    <row r="858" spans="1:20">
      <c r="A858" s="77" t="s">
        <v>3</v>
      </c>
      <c r="B858" s="77" t="s">
        <v>4</v>
      </c>
      <c r="C858" s="77" t="s">
        <v>126</v>
      </c>
      <c r="D858" s="77" t="s">
        <v>6</v>
      </c>
      <c r="E858" s="77" t="s">
        <v>7</v>
      </c>
      <c r="F858" s="77" t="s">
        <v>8</v>
      </c>
      <c r="G858" s="77" t="s">
        <v>5</v>
      </c>
      <c r="H858" s="52"/>
      <c r="I858" s="52"/>
      <c r="J858" s="52"/>
      <c r="K858" s="18"/>
      <c r="L858" s="52"/>
      <c r="M858" s="52"/>
      <c r="N858" s="52"/>
      <c r="O858" s="52"/>
    </row>
    <row r="859" spans="1:20">
      <c r="A859" s="207" t="s">
        <v>9</v>
      </c>
      <c r="B859" s="208"/>
      <c r="C859" s="66"/>
      <c r="D859" s="120"/>
      <c r="E859" s="120"/>
      <c r="F859" s="120"/>
      <c r="G859" s="111"/>
      <c r="H859" s="132"/>
      <c r="I859" s="132"/>
      <c r="J859" s="132"/>
      <c r="K859" s="18"/>
      <c r="L859" s="132"/>
      <c r="M859" s="132"/>
      <c r="N859" s="132"/>
      <c r="O859" s="132"/>
    </row>
    <row r="860" spans="1:20">
      <c r="A860" s="56">
        <v>16</v>
      </c>
      <c r="B860" s="52">
        <v>540310502</v>
      </c>
      <c r="C860" s="53" t="s">
        <v>19</v>
      </c>
      <c r="D860" s="52">
        <v>6</v>
      </c>
      <c r="E860" s="52">
        <v>42</v>
      </c>
      <c r="F860" s="52">
        <f t="shared" ref="F860:F866" si="136">SUM(D860:E860)</f>
        <v>48</v>
      </c>
      <c r="G860" s="57" t="s">
        <v>11</v>
      </c>
      <c r="H860" s="52"/>
      <c r="I860" s="52"/>
      <c r="J860" s="52"/>
      <c r="K860" s="53"/>
      <c r="L860" s="52"/>
      <c r="M860" s="52"/>
      <c r="N860" s="52"/>
      <c r="O860" s="52"/>
    </row>
    <row r="861" spans="1:20">
      <c r="A861" s="56">
        <v>17</v>
      </c>
      <c r="B861" s="52">
        <v>540310503</v>
      </c>
      <c r="C861" s="53" t="s">
        <v>19</v>
      </c>
      <c r="D861" s="52">
        <v>4</v>
      </c>
      <c r="E861" s="52">
        <v>42</v>
      </c>
      <c r="F861" s="52">
        <f t="shared" si="136"/>
        <v>46</v>
      </c>
      <c r="G861" s="57" t="s">
        <v>11</v>
      </c>
      <c r="H861" s="52"/>
      <c r="I861" s="52"/>
      <c r="J861" s="52"/>
      <c r="K861" s="12"/>
      <c r="L861" s="52"/>
      <c r="M861" s="52"/>
      <c r="N861" s="52"/>
      <c r="O861" s="52"/>
    </row>
    <row r="862" spans="1:20">
      <c r="A862" s="56">
        <v>18</v>
      </c>
      <c r="B862" s="52">
        <v>540313901</v>
      </c>
      <c r="C862" s="53" t="s">
        <v>15</v>
      </c>
      <c r="D862" s="52">
        <v>15</v>
      </c>
      <c r="E862" s="52">
        <v>18</v>
      </c>
      <c r="F862" s="52">
        <f t="shared" si="136"/>
        <v>33</v>
      </c>
      <c r="G862" s="57" t="s">
        <v>11</v>
      </c>
      <c r="H862" s="52"/>
      <c r="I862" s="52"/>
      <c r="J862" s="52"/>
      <c r="K862" s="12"/>
      <c r="L862" s="52"/>
      <c r="M862" s="52"/>
      <c r="N862" s="52"/>
      <c r="O862" s="52"/>
    </row>
    <row r="863" spans="1:20">
      <c r="A863" s="56">
        <v>19</v>
      </c>
      <c r="B863" s="52">
        <v>540313902</v>
      </c>
      <c r="C863" s="53" t="s">
        <v>15</v>
      </c>
      <c r="D863" s="52">
        <v>9</v>
      </c>
      <c r="E863" s="52">
        <v>18</v>
      </c>
      <c r="F863" s="52">
        <f t="shared" si="136"/>
        <v>27</v>
      </c>
      <c r="G863" s="57" t="s">
        <v>11</v>
      </c>
      <c r="H863" s="52"/>
      <c r="I863" s="52"/>
      <c r="J863" s="52"/>
      <c r="K863" s="53"/>
      <c r="L863" s="52"/>
      <c r="M863" s="52"/>
      <c r="N863" s="52"/>
      <c r="O863" s="52"/>
    </row>
    <row r="864" spans="1:20">
      <c r="A864" s="56">
        <v>20</v>
      </c>
      <c r="B864" s="52">
        <v>540314001</v>
      </c>
      <c r="C864" s="53" t="s">
        <v>154</v>
      </c>
      <c r="E864" s="52">
        <v>39</v>
      </c>
      <c r="F864" s="52">
        <f t="shared" si="136"/>
        <v>39</v>
      </c>
      <c r="G864" s="57" t="s">
        <v>11</v>
      </c>
      <c r="H864" s="52"/>
      <c r="I864" s="52"/>
      <c r="J864" s="52"/>
      <c r="K864" s="53"/>
      <c r="L864" s="52"/>
      <c r="M864" s="52"/>
      <c r="N864" s="52"/>
      <c r="O864" s="52"/>
    </row>
    <row r="865" spans="1:15">
      <c r="A865" s="56">
        <v>21</v>
      </c>
      <c r="B865" s="52">
        <v>540314002</v>
      </c>
      <c r="C865" s="53" t="s">
        <v>154</v>
      </c>
      <c r="E865" s="52">
        <v>41</v>
      </c>
      <c r="F865" s="52">
        <f t="shared" si="136"/>
        <v>41</v>
      </c>
      <c r="G865" s="57" t="s">
        <v>11</v>
      </c>
      <c r="H865" s="52"/>
      <c r="I865" s="52"/>
      <c r="J865" s="52"/>
      <c r="K865" s="53"/>
      <c r="L865" s="52"/>
      <c r="M865" s="52"/>
      <c r="N865" s="52"/>
      <c r="O865" s="52"/>
    </row>
    <row r="866" spans="1:15">
      <c r="A866" s="56">
        <v>22</v>
      </c>
      <c r="B866" s="52">
        <v>540314003</v>
      </c>
      <c r="C866" s="109" t="s">
        <v>155</v>
      </c>
      <c r="D866" s="13">
        <v>2</v>
      </c>
      <c r="E866" s="13">
        <v>25</v>
      </c>
      <c r="F866" s="13">
        <f t="shared" si="136"/>
        <v>27</v>
      </c>
      <c r="G866" s="57" t="s">
        <v>11</v>
      </c>
      <c r="H866" s="52"/>
      <c r="I866" s="52"/>
      <c r="J866" s="52"/>
      <c r="K866" s="53"/>
      <c r="L866" s="52"/>
      <c r="M866" s="52"/>
      <c r="N866" s="52"/>
      <c r="O866" s="52"/>
    </row>
    <row r="867" spans="1:15">
      <c r="A867" s="56"/>
      <c r="B867" s="132"/>
      <c r="C867" s="112" t="s">
        <v>156</v>
      </c>
      <c r="D867" s="13">
        <f>SUM(D833:D866)</f>
        <v>180</v>
      </c>
      <c r="E867" s="13">
        <f>SUM(E833:E866)</f>
        <v>684</v>
      </c>
      <c r="F867" s="13">
        <f t="shared" ref="F867" si="137">SUM(D867:E867)</f>
        <v>864</v>
      </c>
      <c r="G867" s="57"/>
      <c r="H867" s="52"/>
      <c r="I867" s="50"/>
      <c r="J867" s="52"/>
      <c r="K867" s="53"/>
      <c r="L867" s="52"/>
      <c r="M867" s="52"/>
      <c r="N867" s="52"/>
      <c r="O867" s="52"/>
    </row>
    <row r="868" spans="1:15">
      <c r="A868" s="56"/>
      <c r="B868" s="132"/>
      <c r="C868" s="13" t="s">
        <v>161</v>
      </c>
      <c r="D868" s="13">
        <f>SUM(D867)</f>
        <v>180</v>
      </c>
      <c r="E868" s="13">
        <f t="shared" ref="E868:F868" si="138">SUM(E867)</f>
        <v>684</v>
      </c>
      <c r="F868" s="13">
        <f t="shared" si="138"/>
        <v>864</v>
      </c>
      <c r="G868" s="57"/>
    </row>
    <row r="869" spans="1:15">
      <c r="A869" s="62"/>
      <c r="B869" s="13"/>
      <c r="C869" s="14"/>
      <c r="D869" s="13"/>
      <c r="E869" s="13"/>
      <c r="F869" s="13"/>
      <c r="G869" s="69"/>
      <c r="H869" s="52"/>
      <c r="I869" s="50"/>
      <c r="J869" s="52"/>
      <c r="K869" s="53"/>
      <c r="L869" s="52"/>
      <c r="M869" s="52"/>
      <c r="N869" s="52"/>
      <c r="O869" s="52"/>
    </row>
    <row r="870" spans="1:15">
      <c r="A870" s="132"/>
      <c r="B870" s="132"/>
      <c r="C870" s="109"/>
      <c r="D870" s="132"/>
      <c r="E870" s="132"/>
      <c r="F870" s="132"/>
      <c r="G870" s="132"/>
      <c r="H870" s="132"/>
      <c r="I870" s="132"/>
      <c r="J870" s="132"/>
      <c r="K870" s="18"/>
      <c r="L870" s="132"/>
      <c r="M870" s="132"/>
      <c r="N870" s="132"/>
      <c r="O870" s="132"/>
    </row>
    <row r="871" spans="1:15">
      <c r="A871" s="132"/>
      <c r="B871" s="132"/>
      <c r="C871" s="109"/>
      <c r="D871" s="132"/>
      <c r="E871" s="132"/>
      <c r="F871" s="132"/>
      <c r="G871" s="132"/>
      <c r="H871" s="132"/>
      <c r="I871" s="132"/>
      <c r="J871" s="132"/>
      <c r="K871" s="18"/>
      <c r="L871" s="132"/>
      <c r="M871" s="132"/>
      <c r="N871" s="132"/>
      <c r="O871" s="132"/>
    </row>
    <row r="872" spans="1:15">
      <c r="A872" s="132"/>
      <c r="B872" s="132"/>
      <c r="C872" s="109"/>
      <c r="D872" s="132"/>
      <c r="E872" s="132"/>
      <c r="F872" s="132"/>
      <c r="G872" s="132"/>
      <c r="H872" s="132"/>
      <c r="I872" s="132"/>
      <c r="J872" s="132"/>
      <c r="K872" s="18"/>
      <c r="L872" s="132"/>
      <c r="M872" s="132"/>
      <c r="N872" s="132"/>
      <c r="O872" s="132"/>
    </row>
    <row r="873" spans="1:15">
      <c r="A873" s="132"/>
      <c r="B873" s="132"/>
      <c r="C873" s="109"/>
      <c r="D873" s="132"/>
      <c r="E873" s="132"/>
      <c r="F873" s="132"/>
      <c r="G873" s="132"/>
      <c r="H873" s="132"/>
      <c r="I873" s="132"/>
      <c r="J873" s="132"/>
      <c r="K873" s="18"/>
      <c r="L873" s="132"/>
      <c r="M873" s="132"/>
      <c r="N873" s="132"/>
      <c r="O873" s="132"/>
    </row>
    <row r="874" spans="1:15">
      <c r="A874" s="132"/>
      <c r="B874" s="132"/>
      <c r="C874" s="109"/>
      <c r="D874" s="132"/>
      <c r="E874" s="132"/>
      <c r="F874" s="132"/>
      <c r="G874" s="132"/>
      <c r="H874" s="132"/>
      <c r="I874" s="132"/>
      <c r="J874" s="132"/>
      <c r="K874" s="18"/>
      <c r="L874" s="132"/>
      <c r="M874" s="132"/>
      <c r="N874" s="132"/>
      <c r="O874" s="132"/>
    </row>
    <row r="875" spans="1:15">
      <c r="A875" s="132"/>
      <c r="B875" s="132"/>
      <c r="C875" s="109"/>
      <c r="D875" s="132"/>
      <c r="E875" s="132"/>
      <c r="F875" s="132"/>
      <c r="G875" s="132"/>
      <c r="H875" s="132"/>
      <c r="I875" s="132"/>
      <c r="J875" s="132"/>
      <c r="K875" s="18"/>
      <c r="L875" s="132"/>
      <c r="M875" s="132"/>
      <c r="N875" s="132"/>
      <c r="O875" s="132"/>
    </row>
    <row r="876" spans="1:15">
      <c r="A876" s="132"/>
      <c r="B876" s="132"/>
      <c r="C876" s="109"/>
      <c r="D876" s="132"/>
      <c r="E876" s="132"/>
      <c r="F876" s="132"/>
      <c r="G876" s="132"/>
      <c r="H876" s="132"/>
      <c r="I876" s="132"/>
      <c r="J876" s="132"/>
      <c r="K876" s="18"/>
      <c r="L876" s="132"/>
      <c r="M876" s="132"/>
      <c r="N876" s="132"/>
      <c r="O876" s="132"/>
    </row>
    <row r="877" spans="1:15">
      <c r="A877" s="132"/>
      <c r="B877" s="132"/>
      <c r="C877" s="109"/>
      <c r="D877" s="132"/>
      <c r="E877" s="132"/>
      <c r="F877" s="132"/>
      <c r="G877" s="132"/>
      <c r="H877" s="132"/>
      <c r="I877" s="132"/>
      <c r="J877" s="132"/>
      <c r="K877" s="18"/>
      <c r="L877" s="132"/>
      <c r="M877" s="132"/>
      <c r="N877" s="132"/>
      <c r="O877" s="132"/>
    </row>
    <row r="878" spans="1:15">
      <c r="A878" s="132"/>
      <c r="B878" s="132"/>
      <c r="C878" s="109"/>
      <c r="D878" s="132"/>
      <c r="E878" s="132"/>
      <c r="F878" s="132"/>
      <c r="G878" s="132"/>
      <c r="H878" s="132"/>
      <c r="I878" s="132"/>
      <c r="J878" s="132"/>
      <c r="K878" s="18"/>
      <c r="L878" s="132"/>
      <c r="M878" s="132"/>
      <c r="N878" s="132"/>
      <c r="O878" s="132"/>
    </row>
    <row r="879" spans="1:15">
      <c r="A879" s="132"/>
      <c r="B879" s="132"/>
      <c r="C879" s="109"/>
      <c r="D879" s="132"/>
      <c r="E879" s="132"/>
      <c r="F879" s="132"/>
      <c r="G879" s="132"/>
      <c r="H879" s="132"/>
      <c r="I879" s="132"/>
      <c r="J879" s="132"/>
      <c r="K879" s="18"/>
      <c r="L879" s="132"/>
      <c r="M879" s="132"/>
      <c r="N879" s="132"/>
      <c r="O879" s="132"/>
    </row>
    <row r="880" spans="1:15">
      <c r="A880" s="52"/>
      <c r="B880" s="52"/>
      <c r="C880" s="53"/>
      <c r="H880" s="52"/>
      <c r="K880" s="202" t="s">
        <v>384</v>
      </c>
      <c r="L880" s="202"/>
      <c r="M880" s="202"/>
      <c r="N880" s="202"/>
    </row>
    <row r="881" spans="1:15">
      <c r="B881" s="11"/>
      <c r="D881" s="11"/>
      <c r="E881" s="11"/>
      <c r="F881" s="11"/>
      <c r="G881" s="42"/>
      <c r="H881" s="19"/>
      <c r="I881" s="73"/>
      <c r="J881" s="73"/>
      <c r="K881" s="73"/>
      <c r="L881" s="73"/>
      <c r="M881" s="73"/>
      <c r="N881" s="73"/>
      <c r="O881" s="73"/>
    </row>
    <row r="882" spans="1:15">
      <c r="A882" s="203" t="s">
        <v>158</v>
      </c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</row>
    <row r="883" spans="1:15">
      <c r="A883" s="200" t="s">
        <v>0</v>
      </c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</row>
    <row r="884" spans="1:15">
      <c r="A884" s="204" t="s">
        <v>1</v>
      </c>
      <c r="B884" s="205"/>
      <c r="C884" s="205"/>
      <c r="D884" s="205"/>
      <c r="E884" s="205"/>
      <c r="F884" s="205"/>
      <c r="G884" s="205"/>
      <c r="H884" s="56"/>
      <c r="I884" s="201"/>
      <c r="J884" s="201"/>
      <c r="K884" s="201"/>
      <c r="L884" s="201"/>
      <c r="M884" s="201"/>
      <c r="N884" s="201"/>
      <c r="O884" s="201"/>
    </row>
    <row r="885" spans="1:15">
      <c r="A885" s="75" t="s">
        <v>3</v>
      </c>
      <c r="B885" s="75" t="s">
        <v>4</v>
      </c>
      <c r="C885" s="75" t="s">
        <v>126</v>
      </c>
      <c r="D885" s="75" t="s">
        <v>6</v>
      </c>
      <c r="E885" s="75" t="s">
        <v>7</v>
      </c>
      <c r="F885" s="75" t="s">
        <v>8</v>
      </c>
      <c r="G885" s="118" t="s">
        <v>5</v>
      </c>
      <c r="H885" s="119"/>
      <c r="I885" s="132"/>
      <c r="J885" s="132"/>
      <c r="K885" s="132"/>
      <c r="L885" s="132"/>
      <c r="M885" s="132"/>
      <c r="N885" s="132"/>
      <c r="O885" s="132"/>
    </row>
    <row r="886" spans="1:15">
      <c r="A886" s="207" t="s">
        <v>9</v>
      </c>
      <c r="B886" s="208"/>
      <c r="C886" s="66"/>
      <c r="D886" s="66"/>
      <c r="E886" s="66"/>
      <c r="F886" s="66"/>
      <c r="G886" s="111"/>
      <c r="H886" s="53"/>
      <c r="I886" s="132"/>
      <c r="J886" s="80"/>
      <c r="K886" s="112"/>
      <c r="L886" s="132"/>
      <c r="M886" s="132"/>
      <c r="N886" s="132"/>
      <c r="O886" s="132"/>
    </row>
    <row r="887" spans="1:15" ht="21.75">
      <c r="A887" s="56">
        <v>1</v>
      </c>
      <c r="B887" s="52">
        <v>500310101</v>
      </c>
      <c r="C887" s="12" t="s">
        <v>17</v>
      </c>
      <c r="D887" s="52">
        <v>1</v>
      </c>
      <c r="F887" s="52">
        <f t="shared" ref="F887:F915" si="139">SUM(D887:E887)</f>
        <v>1</v>
      </c>
      <c r="G887" s="57" t="s">
        <v>11</v>
      </c>
      <c r="H887" s="19"/>
      <c r="I887" s="52"/>
      <c r="J887" s="52"/>
      <c r="K887" s="15"/>
      <c r="L887" s="52"/>
      <c r="M887" s="52"/>
      <c r="N887" s="52"/>
      <c r="O887" s="54"/>
    </row>
    <row r="888" spans="1:15" ht="21.75">
      <c r="A888" s="56">
        <v>2</v>
      </c>
      <c r="B888" s="52">
        <v>500310201</v>
      </c>
      <c r="C888" s="12" t="s">
        <v>18</v>
      </c>
      <c r="D888" s="52">
        <v>2</v>
      </c>
      <c r="F888" s="52">
        <f t="shared" si="139"/>
        <v>2</v>
      </c>
      <c r="G888" s="57" t="s">
        <v>11</v>
      </c>
      <c r="H888" s="19"/>
      <c r="I888" s="52"/>
      <c r="J888" s="52"/>
      <c r="K888" s="15"/>
      <c r="L888" s="52"/>
      <c r="M888" s="52"/>
      <c r="N888" s="52"/>
      <c r="O888" s="54"/>
    </row>
    <row r="889" spans="1:15" ht="21.75">
      <c r="A889" s="56">
        <v>3</v>
      </c>
      <c r="B889" s="52">
        <v>510310201</v>
      </c>
      <c r="C889" s="12" t="s">
        <v>18</v>
      </c>
      <c r="E889" s="52">
        <v>1</v>
      </c>
      <c r="F889" s="52">
        <f t="shared" si="139"/>
        <v>1</v>
      </c>
      <c r="G889" s="57" t="s">
        <v>11</v>
      </c>
      <c r="H889" s="19"/>
      <c r="I889" s="52"/>
      <c r="J889" s="52"/>
      <c r="K889" s="15"/>
      <c r="L889" s="52"/>
      <c r="M889" s="52"/>
      <c r="N889" s="52"/>
      <c r="O889" s="54"/>
    </row>
    <row r="890" spans="1:15" ht="21.75">
      <c r="A890" s="56">
        <v>4</v>
      </c>
      <c r="B890" s="52">
        <v>510310401</v>
      </c>
      <c r="C890" s="12" t="s">
        <v>14</v>
      </c>
      <c r="E890" s="52">
        <v>1</v>
      </c>
      <c r="F890" s="52">
        <f t="shared" si="139"/>
        <v>1</v>
      </c>
      <c r="G890" s="57" t="s">
        <v>11</v>
      </c>
      <c r="H890" s="19"/>
      <c r="I890" s="52"/>
      <c r="J890" s="52"/>
      <c r="K890" s="15"/>
      <c r="L890" s="52"/>
      <c r="M890" s="52"/>
      <c r="N890" s="52"/>
      <c r="O890" s="54"/>
    </row>
    <row r="891" spans="1:15" ht="21.75">
      <c r="A891" s="56">
        <v>5</v>
      </c>
      <c r="B891" s="52">
        <v>510313511</v>
      </c>
      <c r="C891" s="12" t="s">
        <v>16</v>
      </c>
      <c r="D891" s="52">
        <v>1</v>
      </c>
      <c r="F891" s="52">
        <f t="shared" si="139"/>
        <v>1</v>
      </c>
      <c r="G891" s="57" t="s">
        <v>11</v>
      </c>
      <c r="H891" s="19"/>
      <c r="I891" s="52"/>
      <c r="J891" s="52"/>
      <c r="K891" s="15"/>
      <c r="L891" s="52"/>
      <c r="M891" s="52"/>
      <c r="N891" s="52"/>
      <c r="O891" s="54"/>
    </row>
    <row r="892" spans="1:15" ht="21.75">
      <c r="A892" s="56">
        <v>6</v>
      </c>
      <c r="B892" s="52">
        <v>520310201</v>
      </c>
      <c r="C892" s="12" t="s">
        <v>18</v>
      </c>
      <c r="E892" s="52">
        <v>3</v>
      </c>
      <c r="F892" s="52">
        <f t="shared" si="139"/>
        <v>3</v>
      </c>
      <c r="G892" s="57" t="s">
        <v>11</v>
      </c>
      <c r="H892" s="19"/>
      <c r="I892" s="52"/>
      <c r="J892" s="52"/>
      <c r="K892" s="15"/>
      <c r="L892" s="52"/>
      <c r="M892" s="52"/>
      <c r="N892" s="52"/>
      <c r="O892" s="54"/>
    </row>
    <row r="893" spans="1:15" ht="21.75">
      <c r="A893" s="56">
        <v>7</v>
      </c>
      <c r="B893" s="52">
        <v>520310301</v>
      </c>
      <c r="C893" s="12" t="s">
        <v>20</v>
      </c>
      <c r="E893" s="52">
        <v>1</v>
      </c>
      <c r="F893" s="52">
        <f t="shared" si="139"/>
        <v>1</v>
      </c>
      <c r="G893" s="57" t="s">
        <v>11</v>
      </c>
      <c r="H893" s="19"/>
      <c r="I893" s="52"/>
      <c r="J893" s="52"/>
      <c r="K893" s="15"/>
      <c r="L893" s="52"/>
      <c r="M893" s="52"/>
      <c r="N893" s="52"/>
      <c r="O893" s="54"/>
    </row>
    <row r="894" spans="1:15" ht="21.75">
      <c r="A894" s="56">
        <v>8</v>
      </c>
      <c r="B894" s="52">
        <v>520313511</v>
      </c>
      <c r="C894" s="12" t="s">
        <v>16</v>
      </c>
      <c r="D894" s="52">
        <v>1</v>
      </c>
      <c r="F894" s="52">
        <f t="shared" si="139"/>
        <v>1</v>
      </c>
      <c r="G894" s="57" t="s">
        <v>11</v>
      </c>
      <c r="H894" s="19"/>
      <c r="I894" s="52"/>
      <c r="J894" s="52"/>
      <c r="K894" s="15"/>
      <c r="L894" s="52"/>
      <c r="M894" s="52"/>
      <c r="N894" s="52"/>
      <c r="O894" s="54"/>
    </row>
    <row r="895" spans="1:15" ht="21.75">
      <c r="A895" s="56">
        <v>9</v>
      </c>
      <c r="B895" s="52">
        <v>520313901</v>
      </c>
      <c r="C895" s="12" t="s">
        <v>15</v>
      </c>
      <c r="E895" s="52">
        <v>1</v>
      </c>
      <c r="F895" s="52">
        <f t="shared" si="139"/>
        <v>1</v>
      </c>
      <c r="G895" s="57" t="s">
        <v>11</v>
      </c>
      <c r="H895" s="19"/>
      <c r="I895" s="52"/>
      <c r="J895" s="52"/>
      <c r="K895" s="15"/>
      <c r="L895" s="52"/>
      <c r="M895" s="52"/>
      <c r="N895" s="52"/>
      <c r="O895" s="54"/>
    </row>
    <row r="896" spans="1:15" ht="21.75">
      <c r="A896" s="56">
        <v>10</v>
      </c>
      <c r="B896" s="52">
        <v>520314001</v>
      </c>
      <c r="C896" s="12" t="s">
        <v>13</v>
      </c>
      <c r="E896" s="52">
        <v>1</v>
      </c>
      <c r="F896" s="52">
        <f t="shared" si="139"/>
        <v>1</v>
      </c>
      <c r="G896" s="57" t="s">
        <v>11</v>
      </c>
      <c r="H896" s="19"/>
      <c r="I896" s="52"/>
      <c r="J896" s="52"/>
      <c r="K896" s="15"/>
      <c r="L896" s="52"/>
      <c r="M896" s="52"/>
      <c r="N896" s="52"/>
      <c r="O896" s="54"/>
    </row>
    <row r="897" spans="1:15" ht="21.75">
      <c r="A897" s="56">
        <v>11</v>
      </c>
      <c r="B897" s="52">
        <v>530310101</v>
      </c>
      <c r="C897" s="12" t="s">
        <v>17</v>
      </c>
      <c r="E897" s="52">
        <v>4</v>
      </c>
      <c r="F897" s="52">
        <f t="shared" si="139"/>
        <v>4</v>
      </c>
      <c r="G897" s="57" t="s">
        <v>11</v>
      </c>
      <c r="H897" s="19"/>
      <c r="I897" s="52"/>
      <c r="J897" s="52"/>
      <c r="K897" s="15"/>
      <c r="L897" s="52"/>
      <c r="M897" s="52"/>
      <c r="N897" s="52"/>
      <c r="O897" s="54"/>
    </row>
    <row r="898" spans="1:15" ht="21.75">
      <c r="A898" s="56">
        <v>12</v>
      </c>
      <c r="B898" s="52">
        <v>530310201</v>
      </c>
      <c r="C898" s="12" t="s">
        <v>18</v>
      </c>
      <c r="D898" s="52">
        <v>1</v>
      </c>
      <c r="E898" s="52">
        <v>2</v>
      </c>
      <c r="F898" s="52">
        <f t="shared" si="139"/>
        <v>3</v>
      </c>
      <c r="G898" s="57" t="s">
        <v>11</v>
      </c>
      <c r="H898" s="19"/>
      <c r="I898" s="52"/>
      <c r="J898" s="52"/>
      <c r="K898" s="15"/>
      <c r="L898" s="52"/>
      <c r="M898" s="52"/>
      <c r="N898" s="52"/>
      <c r="O898" s="54"/>
    </row>
    <row r="899" spans="1:15" ht="21.75">
      <c r="A899" s="56">
        <v>13</v>
      </c>
      <c r="B899" s="52">
        <v>530310301</v>
      </c>
      <c r="C899" s="12" t="s">
        <v>20</v>
      </c>
      <c r="D899" s="52">
        <v>2</v>
      </c>
      <c r="E899" s="52">
        <v>1</v>
      </c>
      <c r="F899" s="52">
        <f t="shared" si="139"/>
        <v>3</v>
      </c>
      <c r="G899" s="57" t="s">
        <v>11</v>
      </c>
      <c r="H899" s="19"/>
      <c r="I899" s="52"/>
      <c r="J899" s="52"/>
      <c r="K899" s="15"/>
      <c r="L899" s="52"/>
      <c r="M899" s="52"/>
      <c r="N899" s="52"/>
      <c r="O899" s="54"/>
    </row>
    <row r="900" spans="1:15" ht="21.75">
      <c r="A900" s="56">
        <v>14</v>
      </c>
      <c r="B900" s="52">
        <v>530310401</v>
      </c>
      <c r="C900" s="12" t="s">
        <v>14</v>
      </c>
      <c r="D900" s="52">
        <v>1</v>
      </c>
      <c r="F900" s="52">
        <f t="shared" si="139"/>
        <v>1</v>
      </c>
      <c r="G900" s="57" t="s">
        <v>11</v>
      </c>
      <c r="H900" s="19"/>
      <c r="I900" s="52"/>
      <c r="J900" s="52"/>
      <c r="K900" s="15"/>
      <c r="L900" s="52"/>
      <c r="M900" s="52"/>
      <c r="N900" s="52"/>
      <c r="O900" s="54"/>
    </row>
    <row r="901" spans="1:15" ht="21.75">
      <c r="A901" s="62">
        <v>15</v>
      </c>
      <c r="B901" s="13">
        <v>530310501</v>
      </c>
      <c r="C901" s="20" t="s">
        <v>19</v>
      </c>
      <c r="D901" s="13">
        <v>1</v>
      </c>
      <c r="E901" s="13"/>
      <c r="F901" s="13">
        <f t="shared" si="139"/>
        <v>1</v>
      </c>
      <c r="G901" s="69" t="s">
        <v>11</v>
      </c>
      <c r="H901" s="19"/>
      <c r="I901" s="52"/>
      <c r="J901" s="52"/>
      <c r="K901" s="15"/>
      <c r="L901" s="52"/>
      <c r="M901" s="52"/>
      <c r="N901" s="52"/>
      <c r="O901" s="54"/>
    </row>
    <row r="902" spans="1:15" ht="21.75">
      <c r="A902" s="132"/>
      <c r="B902" s="132"/>
      <c r="C902" s="12"/>
      <c r="D902" s="132"/>
      <c r="E902" s="132"/>
      <c r="F902" s="132"/>
      <c r="G902" s="132" t="s">
        <v>24</v>
      </c>
      <c r="H902" s="19"/>
      <c r="I902" s="132"/>
      <c r="J902" s="132"/>
      <c r="K902" s="15"/>
      <c r="L902" s="132"/>
      <c r="M902" s="132"/>
      <c r="N902" s="132"/>
      <c r="O902" s="54"/>
    </row>
    <row r="903" spans="1:15" ht="21.75">
      <c r="A903" s="132"/>
      <c r="B903" s="132"/>
      <c r="C903" s="12"/>
      <c r="D903" s="132"/>
      <c r="E903" s="132"/>
      <c r="F903" s="132"/>
      <c r="G903" s="132"/>
      <c r="H903" s="19"/>
      <c r="I903" s="132"/>
      <c r="J903" s="132"/>
      <c r="K903" s="15"/>
      <c r="L903" s="132"/>
      <c r="M903" s="132"/>
      <c r="N903" s="132"/>
      <c r="O903" s="54"/>
    </row>
    <row r="904" spans="1:15" ht="21.75">
      <c r="A904" s="132"/>
      <c r="B904" s="132"/>
      <c r="C904" s="12"/>
      <c r="D904" s="132"/>
      <c r="E904" s="132"/>
      <c r="F904" s="132"/>
      <c r="G904" s="132"/>
      <c r="H904" s="19"/>
      <c r="I904" s="132"/>
      <c r="J904" s="132"/>
      <c r="K904" s="15"/>
      <c r="L904" s="132"/>
      <c r="M904" s="132"/>
      <c r="N904" s="132"/>
      <c r="O904" s="54"/>
    </row>
    <row r="905" spans="1:15">
      <c r="A905" s="132"/>
      <c r="B905" s="132"/>
      <c r="C905" s="109"/>
      <c r="D905" s="132"/>
      <c r="E905" s="132"/>
      <c r="F905" s="132"/>
      <c r="G905" s="132"/>
      <c r="H905" s="132"/>
      <c r="K905" s="202" t="s">
        <v>384</v>
      </c>
      <c r="L905" s="202"/>
      <c r="M905" s="202"/>
      <c r="N905" s="202"/>
    </row>
    <row r="906" spans="1:15">
      <c r="B906" s="11"/>
      <c r="D906" s="11"/>
      <c r="E906" s="11"/>
      <c r="F906" s="11"/>
      <c r="G906" s="42"/>
      <c r="H906" s="19"/>
      <c r="I906" s="79"/>
      <c r="J906" s="79"/>
      <c r="K906" s="79"/>
      <c r="L906" s="79"/>
      <c r="M906" s="79"/>
      <c r="N906" s="79"/>
      <c r="O906" s="79"/>
    </row>
    <row r="907" spans="1:15">
      <c r="A907" s="203" t="s">
        <v>158</v>
      </c>
      <c r="B907" s="203"/>
      <c r="C907" s="203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</row>
    <row r="908" spans="1:15">
      <c r="A908" s="200" t="s">
        <v>0</v>
      </c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</row>
    <row r="909" spans="1:15">
      <c r="A909" s="204" t="s">
        <v>1</v>
      </c>
      <c r="B909" s="205"/>
      <c r="C909" s="205"/>
      <c r="D909" s="205"/>
      <c r="E909" s="205"/>
      <c r="F909" s="205"/>
      <c r="G909" s="205"/>
      <c r="H909" s="56"/>
      <c r="I909" s="201"/>
      <c r="J909" s="201"/>
      <c r="K909" s="201"/>
      <c r="L909" s="201"/>
      <c r="M909" s="201"/>
      <c r="N909" s="201"/>
      <c r="O909" s="201"/>
    </row>
    <row r="910" spans="1:15">
      <c r="A910" s="77" t="s">
        <v>3</v>
      </c>
      <c r="B910" s="77" t="s">
        <v>4</v>
      </c>
      <c r="C910" s="77" t="s">
        <v>126</v>
      </c>
      <c r="D910" s="77" t="s">
        <v>6</v>
      </c>
      <c r="E910" s="77" t="s">
        <v>7</v>
      </c>
      <c r="F910" s="77" t="s">
        <v>8</v>
      </c>
      <c r="G910" s="118" t="s">
        <v>5</v>
      </c>
      <c r="H910" s="119"/>
      <c r="I910" s="132"/>
      <c r="J910" s="132"/>
      <c r="K910" s="132"/>
      <c r="L910" s="132"/>
      <c r="M910" s="132"/>
      <c r="N910" s="132"/>
      <c r="O910" s="132"/>
    </row>
    <row r="911" spans="1:15">
      <c r="A911" s="207" t="s">
        <v>9</v>
      </c>
      <c r="B911" s="208"/>
      <c r="C911" s="66"/>
      <c r="D911" s="66"/>
      <c r="E911" s="66"/>
      <c r="F911" s="66"/>
      <c r="G911" s="111"/>
      <c r="H911" s="109"/>
      <c r="I911" s="132"/>
      <c r="J911" s="80"/>
      <c r="K911" s="112"/>
      <c r="L911" s="132"/>
      <c r="M911" s="132"/>
      <c r="N911" s="132"/>
      <c r="O911" s="132"/>
    </row>
    <row r="912" spans="1:15" ht="21.75">
      <c r="A912" s="56">
        <v>16</v>
      </c>
      <c r="B912" s="52">
        <v>530313511</v>
      </c>
      <c r="C912" s="12" t="s">
        <v>16</v>
      </c>
      <c r="D912" s="52">
        <v>4</v>
      </c>
      <c r="F912" s="52">
        <f t="shared" si="139"/>
        <v>4</v>
      </c>
      <c r="G912" s="57" t="s">
        <v>11</v>
      </c>
      <c r="H912" s="19"/>
      <c r="I912" s="52"/>
      <c r="J912" s="52"/>
      <c r="K912" s="15"/>
      <c r="L912" s="52"/>
      <c r="M912" s="52"/>
      <c r="N912" s="52"/>
      <c r="O912" s="54"/>
    </row>
    <row r="913" spans="1:15" ht="21.75">
      <c r="A913" s="56">
        <v>17</v>
      </c>
      <c r="B913" s="52">
        <v>530313901</v>
      </c>
      <c r="C913" s="12" t="s">
        <v>15</v>
      </c>
      <c r="D913" s="52">
        <v>1</v>
      </c>
      <c r="E913" s="52">
        <v>2</v>
      </c>
      <c r="F913" s="52">
        <f t="shared" si="139"/>
        <v>3</v>
      </c>
      <c r="G913" s="57" t="s">
        <v>11</v>
      </c>
      <c r="H913" s="19"/>
      <c r="I913" s="52"/>
      <c r="J913" s="52"/>
      <c r="K913" s="15"/>
      <c r="L913" s="52"/>
      <c r="M913" s="52"/>
      <c r="N913" s="52"/>
      <c r="O913" s="54"/>
    </row>
    <row r="914" spans="1:15" ht="21.75">
      <c r="A914" s="56">
        <v>18</v>
      </c>
      <c r="B914" s="52">
        <v>530314001</v>
      </c>
      <c r="C914" s="12" t="s">
        <v>13</v>
      </c>
      <c r="E914" s="52">
        <v>8</v>
      </c>
      <c r="F914" s="52">
        <f t="shared" si="139"/>
        <v>8</v>
      </c>
      <c r="G914" s="57" t="s">
        <v>11</v>
      </c>
      <c r="H914" s="19"/>
      <c r="I914" s="52"/>
      <c r="J914" s="52"/>
      <c r="K914" s="15"/>
      <c r="L914" s="52"/>
      <c r="M914" s="52"/>
      <c r="N914" s="52"/>
      <c r="O914" s="54"/>
    </row>
    <row r="915" spans="1:15" ht="21.75">
      <c r="A915" s="56">
        <v>19</v>
      </c>
      <c r="B915" s="52">
        <v>530314003</v>
      </c>
      <c r="C915" s="12" t="s">
        <v>13</v>
      </c>
      <c r="D915" s="13"/>
      <c r="E915" s="13">
        <v>2</v>
      </c>
      <c r="F915" s="13">
        <f t="shared" si="139"/>
        <v>2</v>
      </c>
      <c r="G915" s="57" t="s">
        <v>11</v>
      </c>
      <c r="H915" s="19"/>
      <c r="I915" s="52"/>
      <c r="J915" s="52"/>
      <c r="K915" s="15"/>
      <c r="L915" s="52"/>
      <c r="M915" s="52"/>
      <c r="N915" s="52"/>
      <c r="O915" s="54"/>
    </row>
    <row r="916" spans="1:15">
      <c r="A916" s="56"/>
      <c r="B916" s="52"/>
      <c r="C916" s="70" t="s">
        <v>156</v>
      </c>
      <c r="D916" s="13">
        <f>SUM(D887:D915)</f>
        <v>15</v>
      </c>
      <c r="E916" s="13">
        <f t="shared" ref="E916:F916" si="140">SUM(E887:E915)</f>
        <v>27</v>
      </c>
      <c r="F916" s="13">
        <f t="shared" si="140"/>
        <v>42</v>
      </c>
      <c r="G916" s="57"/>
      <c r="H916" s="19"/>
      <c r="I916" s="52"/>
      <c r="J916" s="52"/>
      <c r="K916" s="15"/>
      <c r="L916" s="52"/>
      <c r="M916" s="52"/>
      <c r="N916" s="52"/>
      <c r="O916" s="52"/>
    </row>
    <row r="917" spans="1:15" ht="21.75">
      <c r="A917" s="56">
        <v>20</v>
      </c>
      <c r="B917" s="52">
        <v>520415401</v>
      </c>
      <c r="C917" s="12" t="s">
        <v>10</v>
      </c>
      <c r="D917" s="52">
        <v>1</v>
      </c>
      <c r="E917" s="52">
        <v>1</v>
      </c>
      <c r="F917" s="52">
        <f>SUM(D917,E917)</f>
        <v>2</v>
      </c>
      <c r="G917" s="57" t="s">
        <v>11</v>
      </c>
      <c r="H917" s="19"/>
      <c r="I917" s="52"/>
      <c r="J917" s="52"/>
      <c r="K917" s="15"/>
      <c r="L917" s="52"/>
      <c r="M917" s="52"/>
      <c r="N917" s="52"/>
      <c r="O917" s="54"/>
    </row>
    <row r="918" spans="1:15" ht="21.75">
      <c r="A918" s="56">
        <v>21</v>
      </c>
      <c r="B918" s="52">
        <v>530415401</v>
      </c>
      <c r="C918" s="12" t="s">
        <v>10</v>
      </c>
      <c r="D918" s="52">
        <v>1</v>
      </c>
      <c r="F918" s="52">
        <f>SUM(D918:E918)</f>
        <v>1</v>
      </c>
      <c r="G918" s="57" t="s">
        <v>11</v>
      </c>
      <c r="H918" s="19"/>
      <c r="I918" s="52"/>
      <c r="J918" s="52"/>
      <c r="K918" s="15"/>
      <c r="L918" s="52"/>
      <c r="M918" s="52"/>
      <c r="N918" s="52"/>
      <c r="O918" s="54"/>
    </row>
    <row r="919" spans="1:15" ht="21.75">
      <c r="A919" s="56">
        <v>22</v>
      </c>
      <c r="B919" s="52">
        <v>540415401</v>
      </c>
      <c r="C919" s="12" t="s">
        <v>10</v>
      </c>
      <c r="D919" s="13"/>
      <c r="E919" s="13">
        <v>1</v>
      </c>
      <c r="F919" s="13">
        <f>SUM(D919:E919)</f>
        <v>1</v>
      </c>
      <c r="G919" s="57" t="s">
        <v>11</v>
      </c>
      <c r="H919" s="19"/>
      <c r="I919" s="52"/>
      <c r="J919" s="52"/>
      <c r="K919" s="15"/>
      <c r="L919" s="52"/>
      <c r="M919" s="52"/>
      <c r="N919" s="52"/>
      <c r="O919" s="54"/>
    </row>
    <row r="920" spans="1:15">
      <c r="A920" s="56"/>
      <c r="B920" s="52"/>
      <c r="C920" s="70" t="s">
        <v>157</v>
      </c>
      <c r="D920" s="13">
        <f>SUM(D917:D919)</f>
        <v>2</v>
      </c>
      <c r="E920" s="13">
        <f t="shared" ref="E920:F920" si="141">SUM(E917:E919)</f>
        <v>2</v>
      </c>
      <c r="F920" s="13">
        <f t="shared" si="141"/>
        <v>4</v>
      </c>
      <c r="G920" s="57"/>
      <c r="H920" s="19"/>
      <c r="I920" s="52"/>
      <c r="J920" s="52"/>
      <c r="K920" s="15"/>
      <c r="L920" s="52"/>
      <c r="M920" s="52"/>
      <c r="N920" s="52"/>
      <c r="O920" s="52"/>
    </row>
    <row r="921" spans="1:15" ht="21.75">
      <c r="A921" s="84"/>
      <c r="B921" s="12"/>
      <c r="C921" s="14" t="s">
        <v>366</v>
      </c>
      <c r="D921" s="51">
        <f>SUM(D920,D916)</f>
        <v>17</v>
      </c>
      <c r="E921" s="51">
        <f t="shared" ref="E921:F921" si="142">SUM(E920,E916)</f>
        <v>29</v>
      </c>
      <c r="F921" s="51">
        <f t="shared" si="142"/>
        <v>46</v>
      </c>
      <c r="G921" s="107"/>
      <c r="H921" s="19"/>
      <c r="I921" s="52"/>
      <c r="J921" s="52"/>
      <c r="K921" s="15"/>
      <c r="L921" s="52"/>
      <c r="M921" s="52"/>
      <c r="N921" s="52"/>
      <c r="O921" s="54"/>
    </row>
    <row r="922" spans="1:15" ht="21.75">
      <c r="A922" s="85"/>
      <c r="B922" s="20"/>
      <c r="C922" s="20"/>
      <c r="D922" s="20"/>
      <c r="E922" s="20"/>
      <c r="F922" s="20"/>
      <c r="G922" s="102"/>
      <c r="H922" s="19"/>
      <c r="I922" s="52"/>
      <c r="J922" s="52"/>
      <c r="K922" s="15"/>
      <c r="L922" s="52"/>
      <c r="M922" s="52"/>
      <c r="N922" s="52"/>
      <c r="O922" s="54"/>
    </row>
    <row r="923" spans="1:15" ht="21.75">
      <c r="B923" s="11"/>
      <c r="D923" s="11"/>
      <c r="E923" s="11"/>
      <c r="F923" s="11"/>
      <c r="G923" s="11"/>
      <c r="H923" s="19"/>
      <c r="I923" s="52"/>
      <c r="J923" s="52"/>
      <c r="K923" s="15"/>
      <c r="L923" s="52"/>
      <c r="M923" s="52"/>
      <c r="N923" s="52"/>
      <c r="O923" s="54"/>
    </row>
    <row r="924" spans="1:15" ht="21.75">
      <c r="B924" s="11"/>
      <c r="D924" s="11"/>
      <c r="E924" s="11"/>
      <c r="F924" s="11"/>
      <c r="G924" s="11"/>
      <c r="H924" s="19"/>
      <c r="I924" s="52"/>
      <c r="J924" s="52"/>
      <c r="K924" s="15"/>
      <c r="L924" s="52"/>
      <c r="M924" s="52"/>
      <c r="N924" s="52"/>
      <c r="O924" s="54"/>
    </row>
    <row r="925" spans="1:15" ht="21.75">
      <c r="B925" s="11"/>
      <c r="D925" s="11"/>
      <c r="E925" s="11"/>
      <c r="F925" s="11"/>
      <c r="G925" s="11"/>
      <c r="H925" s="19"/>
      <c r="I925" s="52"/>
      <c r="J925" s="52"/>
      <c r="K925" s="15"/>
      <c r="L925" s="52"/>
      <c r="M925" s="52"/>
      <c r="N925" s="52"/>
      <c r="O925" s="54"/>
    </row>
    <row r="926" spans="1:15" ht="21.75">
      <c r="B926" s="11"/>
      <c r="D926" s="11"/>
      <c r="E926" s="11"/>
      <c r="F926" s="11"/>
      <c r="G926" s="11"/>
      <c r="H926" s="19"/>
      <c r="I926" s="132"/>
      <c r="J926" s="132"/>
      <c r="K926" s="15"/>
      <c r="L926" s="132"/>
      <c r="M926" s="132"/>
      <c r="N926" s="132"/>
      <c r="O926" s="54"/>
    </row>
    <row r="927" spans="1:15" ht="21.75">
      <c r="B927" s="11"/>
      <c r="D927" s="11"/>
      <c r="E927" s="11"/>
      <c r="F927" s="11"/>
      <c r="G927" s="11"/>
      <c r="H927" s="19"/>
      <c r="I927" s="132"/>
      <c r="J927" s="132"/>
      <c r="K927" s="15"/>
      <c r="L927" s="132"/>
      <c r="M927" s="132"/>
      <c r="N927" s="132"/>
      <c r="O927" s="54"/>
    </row>
    <row r="928" spans="1:15" ht="21.75">
      <c r="B928" s="11"/>
      <c r="D928" s="11"/>
      <c r="E928" s="11"/>
      <c r="F928" s="11"/>
      <c r="G928" s="11"/>
      <c r="H928" s="19"/>
      <c r="I928" s="132"/>
      <c r="J928" s="132"/>
      <c r="K928" s="15"/>
      <c r="L928" s="132"/>
      <c r="M928" s="132"/>
      <c r="N928" s="132"/>
      <c r="O928" s="54"/>
    </row>
    <row r="929" spans="1:15 16384:16384" ht="21.75">
      <c r="B929" s="11"/>
      <c r="D929" s="11"/>
      <c r="E929" s="11"/>
      <c r="F929" s="11"/>
      <c r="G929" s="11"/>
      <c r="H929" s="19"/>
      <c r="I929" s="52"/>
      <c r="J929" s="52"/>
      <c r="K929" s="15"/>
      <c r="L929" s="52"/>
      <c r="M929" s="52"/>
      <c r="N929" s="52"/>
      <c r="O929" s="54"/>
    </row>
    <row r="930" spans="1:15 16384:16384">
      <c r="A930" s="52"/>
      <c r="B930" s="12"/>
      <c r="C930" s="52"/>
      <c r="H930" s="19"/>
      <c r="I930" s="52"/>
      <c r="J930" s="52"/>
      <c r="K930" s="202" t="s">
        <v>384</v>
      </c>
      <c r="L930" s="202"/>
      <c r="M930" s="202"/>
      <c r="N930" s="202"/>
      <c r="O930" s="52"/>
    </row>
    <row r="931" spans="1:15 16384:16384">
      <c r="A931" s="203" t="s">
        <v>158</v>
      </c>
      <c r="B931" s="203"/>
      <c r="C931" s="203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</row>
    <row r="932" spans="1:15 16384:16384">
      <c r="A932" s="200" t="s">
        <v>117</v>
      </c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</row>
    <row r="933" spans="1:15 16384:16384">
      <c r="A933" s="204" t="s">
        <v>1</v>
      </c>
      <c r="B933" s="205"/>
      <c r="C933" s="205"/>
      <c r="D933" s="205"/>
      <c r="E933" s="205"/>
      <c r="F933" s="205"/>
      <c r="G933" s="205"/>
      <c r="H933" s="56"/>
      <c r="I933" s="201"/>
      <c r="J933" s="201"/>
      <c r="K933" s="201"/>
      <c r="L933" s="201"/>
      <c r="M933" s="201"/>
      <c r="N933" s="201"/>
      <c r="O933" s="201"/>
    </row>
    <row r="934" spans="1:15 16384:16384">
      <c r="A934" s="75" t="s">
        <v>3</v>
      </c>
      <c r="B934" s="75" t="s">
        <v>4</v>
      </c>
      <c r="C934" s="75" t="s">
        <v>126</v>
      </c>
      <c r="D934" s="75" t="s">
        <v>6</v>
      </c>
      <c r="E934" s="75" t="s">
        <v>7</v>
      </c>
      <c r="F934" s="75" t="s">
        <v>8</v>
      </c>
      <c r="G934" s="118" t="s">
        <v>5</v>
      </c>
      <c r="H934" s="119"/>
      <c r="I934" s="52"/>
      <c r="J934" s="52"/>
      <c r="K934" s="52"/>
      <c r="L934" s="52"/>
      <c r="M934" s="52"/>
      <c r="N934" s="52"/>
      <c r="O934" s="52"/>
    </row>
    <row r="935" spans="1:15 16384:16384">
      <c r="A935" s="207" t="s">
        <v>9</v>
      </c>
      <c r="B935" s="208"/>
      <c r="C935" s="66"/>
      <c r="D935" s="66"/>
      <c r="E935" s="66"/>
      <c r="F935" s="66"/>
      <c r="G935" s="111"/>
      <c r="H935" s="53"/>
      <c r="I935" s="52"/>
      <c r="J935" s="50"/>
      <c r="K935" s="53"/>
      <c r="L935" s="52"/>
      <c r="M935" s="52"/>
      <c r="N935" s="52"/>
      <c r="O935" s="52"/>
    </row>
    <row r="936" spans="1:15 16384:16384">
      <c r="A936" s="65">
        <v>1</v>
      </c>
      <c r="B936" s="141" t="s">
        <v>279</v>
      </c>
      <c r="C936" s="133" t="s">
        <v>259</v>
      </c>
      <c r="D936" s="134">
        <v>3</v>
      </c>
      <c r="E936" s="134"/>
      <c r="F936" s="134">
        <f t="shared" ref="F936:F952" si="143">SUM(D936:E936)</f>
        <v>3</v>
      </c>
      <c r="G936" s="135" t="s">
        <v>25</v>
      </c>
      <c r="H936" s="53"/>
      <c r="I936" s="52"/>
      <c r="J936" s="50"/>
      <c r="K936" s="53"/>
      <c r="L936" s="52"/>
      <c r="M936" s="52"/>
      <c r="N936" s="52"/>
      <c r="O936" s="52"/>
      <c r="XFD936" s="126">
        <f>SUM(F936)</f>
        <v>3</v>
      </c>
    </row>
    <row r="937" spans="1:15 16384:16384">
      <c r="A937" s="56">
        <v>2</v>
      </c>
      <c r="B937" s="34" t="s">
        <v>281</v>
      </c>
      <c r="C937" s="127" t="s">
        <v>272</v>
      </c>
      <c r="D937" s="136">
        <v>1</v>
      </c>
      <c r="E937" s="136"/>
      <c r="F937" s="136">
        <f t="shared" si="143"/>
        <v>1</v>
      </c>
      <c r="G937" s="137" t="s">
        <v>25</v>
      </c>
      <c r="H937" s="53"/>
      <c r="I937" s="52"/>
      <c r="J937" s="50"/>
      <c r="K937" s="53"/>
      <c r="L937" s="52"/>
      <c r="M937" s="52"/>
      <c r="N937" s="52"/>
      <c r="O937" s="52"/>
      <c r="XFD937" s="126">
        <f>SUM(F937)</f>
        <v>1</v>
      </c>
    </row>
    <row r="938" spans="1:15 16384:16384">
      <c r="A938" s="56">
        <v>3</v>
      </c>
      <c r="B938" s="34" t="s">
        <v>280</v>
      </c>
      <c r="C938" s="127" t="s">
        <v>266</v>
      </c>
      <c r="D938" s="136">
        <v>2</v>
      </c>
      <c r="E938" s="136"/>
      <c r="F938" s="136">
        <f t="shared" si="143"/>
        <v>2</v>
      </c>
      <c r="G938" s="137" t="s">
        <v>25</v>
      </c>
      <c r="H938" s="53"/>
      <c r="I938" s="52"/>
      <c r="J938" s="50"/>
      <c r="K938" s="53"/>
      <c r="L938" s="52"/>
      <c r="M938" s="52"/>
      <c r="N938" s="52"/>
      <c r="O938" s="52"/>
      <c r="XFD938" s="126">
        <f>SUM(F938)</f>
        <v>2</v>
      </c>
    </row>
    <row r="939" spans="1:15 16384:16384">
      <c r="A939" s="56">
        <v>4</v>
      </c>
      <c r="B939" s="34" t="s">
        <v>273</v>
      </c>
      <c r="C939" s="127" t="s">
        <v>274</v>
      </c>
      <c r="D939" s="136">
        <v>2</v>
      </c>
      <c r="E939" s="136"/>
      <c r="F939" s="136">
        <f t="shared" si="143"/>
        <v>2</v>
      </c>
      <c r="G939" s="137" t="s">
        <v>25</v>
      </c>
      <c r="H939" s="53"/>
      <c r="I939" s="52"/>
      <c r="J939" s="50"/>
      <c r="K939" s="53"/>
      <c r="L939" s="52"/>
      <c r="M939" s="52"/>
      <c r="N939" s="52"/>
      <c r="O939" s="52"/>
      <c r="XFD939" s="126">
        <f>SUM(F939)</f>
        <v>2</v>
      </c>
    </row>
    <row r="940" spans="1:15 16384:16384">
      <c r="A940" s="56">
        <v>5</v>
      </c>
      <c r="B940" s="34" t="s">
        <v>275</v>
      </c>
      <c r="C940" s="127" t="s">
        <v>259</v>
      </c>
      <c r="D940" s="136">
        <v>1</v>
      </c>
      <c r="E940" s="136">
        <v>6</v>
      </c>
      <c r="F940" s="136">
        <f t="shared" si="143"/>
        <v>7</v>
      </c>
      <c r="G940" s="137" t="s">
        <v>25</v>
      </c>
      <c r="H940" s="53"/>
      <c r="I940" s="52"/>
      <c r="J940" s="50"/>
      <c r="K940" s="53"/>
      <c r="L940" s="52"/>
      <c r="M940" s="52"/>
      <c r="N940" s="52"/>
      <c r="O940" s="52"/>
      <c r="XFD940" s="126">
        <f>SUM(XFD936:XFD939)</f>
        <v>8</v>
      </c>
    </row>
    <row r="941" spans="1:15 16384:16384">
      <c r="A941" s="56">
        <v>6</v>
      </c>
      <c r="B941" s="34" t="s">
        <v>276</v>
      </c>
      <c r="C941" s="127" t="s">
        <v>261</v>
      </c>
      <c r="D941" s="136"/>
      <c r="E941" s="136">
        <v>2</v>
      </c>
      <c r="F941" s="136">
        <f t="shared" si="143"/>
        <v>2</v>
      </c>
      <c r="G941" s="137" t="s">
        <v>25</v>
      </c>
      <c r="H941" s="53"/>
      <c r="I941" s="52"/>
      <c r="J941" s="50"/>
      <c r="K941" s="53"/>
      <c r="L941" s="52"/>
      <c r="M941" s="52"/>
      <c r="N941" s="52"/>
      <c r="O941" s="52"/>
      <c r="XFD941" s="126">
        <f t="shared" ref="XFD941:XFD952" si="144">SUM(F941)</f>
        <v>2</v>
      </c>
    </row>
    <row r="942" spans="1:15 16384:16384">
      <c r="A942" s="56">
        <v>7</v>
      </c>
      <c r="B942" s="34" t="s">
        <v>277</v>
      </c>
      <c r="C942" s="127" t="s">
        <v>266</v>
      </c>
      <c r="D942" s="136">
        <v>1</v>
      </c>
      <c r="E942" s="136"/>
      <c r="F942" s="136">
        <f t="shared" si="143"/>
        <v>1</v>
      </c>
      <c r="G942" s="137" t="s">
        <v>25</v>
      </c>
      <c r="H942" s="53"/>
      <c r="I942" s="52"/>
      <c r="J942" s="50"/>
      <c r="K942" s="53"/>
      <c r="L942" s="52"/>
      <c r="M942" s="52"/>
      <c r="N942" s="52"/>
      <c r="O942" s="52"/>
      <c r="XFD942" s="126">
        <f t="shared" si="144"/>
        <v>1</v>
      </c>
    </row>
    <row r="943" spans="1:15 16384:16384">
      <c r="A943" s="56">
        <v>8</v>
      </c>
      <c r="B943" s="34" t="s">
        <v>278</v>
      </c>
      <c r="C943" s="127" t="s">
        <v>268</v>
      </c>
      <c r="D943" s="136"/>
      <c r="E943" s="136">
        <v>1</v>
      </c>
      <c r="F943" s="136">
        <f t="shared" si="143"/>
        <v>1</v>
      </c>
      <c r="G943" s="137" t="s">
        <v>25</v>
      </c>
      <c r="H943" s="53"/>
      <c r="I943" s="52"/>
      <c r="J943" s="50"/>
      <c r="K943" s="53"/>
      <c r="L943" s="52"/>
      <c r="M943" s="52"/>
      <c r="N943" s="52"/>
      <c r="O943" s="52"/>
      <c r="XFD943" s="126">
        <f t="shared" si="144"/>
        <v>1</v>
      </c>
    </row>
    <row r="944" spans="1:15 16384:16384">
      <c r="A944" s="56">
        <v>9</v>
      </c>
      <c r="B944" s="34" t="s">
        <v>256</v>
      </c>
      <c r="C944" s="127" t="s">
        <v>257</v>
      </c>
      <c r="D944" s="136">
        <v>2</v>
      </c>
      <c r="E944" s="136">
        <v>4</v>
      </c>
      <c r="F944" s="136">
        <f t="shared" si="143"/>
        <v>6</v>
      </c>
      <c r="G944" s="137" t="s">
        <v>25</v>
      </c>
      <c r="H944" s="53"/>
      <c r="I944" s="52"/>
      <c r="J944" s="50"/>
      <c r="K944" s="53"/>
      <c r="L944" s="52"/>
      <c r="M944" s="52"/>
      <c r="N944" s="52"/>
      <c r="O944" s="52"/>
      <c r="XFD944" s="126">
        <f t="shared" si="144"/>
        <v>6</v>
      </c>
    </row>
    <row r="945" spans="1:15 16384:16384">
      <c r="A945" s="56">
        <v>10</v>
      </c>
      <c r="B945" s="34" t="s">
        <v>258</v>
      </c>
      <c r="C945" s="127" t="s">
        <v>259</v>
      </c>
      <c r="D945" s="136">
        <v>6</v>
      </c>
      <c r="E945" s="136">
        <v>5</v>
      </c>
      <c r="F945" s="136">
        <f t="shared" si="143"/>
        <v>11</v>
      </c>
      <c r="G945" s="137" t="s">
        <v>25</v>
      </c>
      <c r="H945" s="53"/>
      <c r="I945" s="52"/>
      <c r="J945" s="50"/>
      <c r="K945" s="53"/>
      <c r="L945" s="52"/>
      <c r="M945" s="52"/>
      <c r="N945" s="52"/>
      <c r="O945" s="52"/>
      <c r="XFD945" s="126">
        <f t="shared" si="144"/>
        <v>11</v>
      </c>
    </row>
    <row r="946" spans="1:15 16384:16384">
      <c r="A946" s="56">
        <v>11</v>
      </c>
      <c r="B946" s="34" t="s">
        <v>260</v>
      </c>
      <c r="C946" s="127" t="s">
        <v>259</v>
      </c>
      <c r="D946" s="136">
        <v>5</v>
      </c>
      <c r="E946" s="136">
        <v>11</v>
      </c>
      <c r="F946" s="136">
        <f t="shared" si="143"/>
        <v>16</v>
      </c>
      <c r="G946" s="137" t="s">
        <v>25</v>
      </c>
      <c r="H946" s="19"/>
      <c r="XFD946" s="126">
        <f t="shared" si="144"/>
        <v>16</v>
      </c>
    </row>
    <row r="947" spans="1:15 16384:16384">
      <c r="A947" s="56">
        <v>12</v>
      </c>
      <c r="B947" s="34" t="s">
        <v>262</v>
      </c>
      <c r="C947" s="127" t="s">
        <v>263</v>
      </c>
      <c r="D947" s="136">
        <v>1</v>
      </c>
      <c r="E947" s="136">
        <v>1</v>
      </c>
      <c r="F947" s="136">
        <f t="shared" si="143"/>
        <v>2</v>
      </c>
      <c r="G947" s="137" t="s">
        <v>25</v>
      </c>
      <c r="H947" s="19"/>
      <c r="XFD947" s="126">
        <f t="shared" si="144"/>
        <v>2</v>
      </c>
    </row>
    <row r="948" spans="1:15 16384:16384">
      <c r="A948" s="56">
        <v>13</v>
      </c>
      <c r="B948" s="34" t="s">
        <v>270</v>
      </c>
      <c r="C948" s="127" t="s">
        <v>269</v>
      </c>
      <c r="D948" s="136"/>
      <c r="E948" s="136">
        <v>2</v>
      </c>
      <c r="F948" s="136">
        <f t="shared" si="143"/>
        <v>2</v>
      </c>
      <c r="G948" s="138" t="s">
        <v>69</v>
      </c>
      <c r="H948" s="19"/>
      <c r="XFD948" s="126">
        <f t="shared" si="144"/>
        <v>2</v>
      </c>
    </row>
    <row r="949" spans="1:15 16384:16384">
      <c r="A949" s="56">
        <v>14</v>
      </c>
      <c r="B949" s="34" t="s">
        <v>271</v>
      </c>
      <c r="C949" s="127" t="s">
        <v>272</v>
      </c>
      <c r="D949" s="136"/>
      <c r="E949" s="136">
        <v>1</v>
      </c>
      <c r="F949" s="136">
        <f t="shared" si="143"/>
        <v>1</v>
      </c>
      <c r="G949" s="138" t="s">
        <v>69</v>
      </c>
      <c r="H949" s="19"/>
      <c r="XFD949" s="126">
        <f t="shared" si="144"/>
        <v>1</v>
      </c>
    </row>
    <row r="950" spans="1:15 16384:16384">
      <c r="A950" s="56">
        <v>15</v>
      </c>
      <c r="B950" s="34">
        <v>540429401</v>
      </c>
      <c r="C950" s="127" t="s">
        <v>264</v>
      </c>
      <c r="D950" s="136"/>
      <c r="E950" s="136">
        <v>1</v>
      </c>
      <c r="F950" s="136">
        <f t="shared" si="143"/>
        <v>1</v>
      </c>
      <c r="G950" s="137" t="s">
        <v>25</v>
      </c>
      <c r="H950" s="19"/>
      <c r="XFD950" s="126">
        <f t="shared" si="144"/>
        <v>1</v>
      </c>
    </row>
    <row r="951" spans="1:15 16384:16384">
      <c r="A951" s="56">
        <v>16</v>
      </c>
      <c r="B951" s="34" t="s">
        <v>265</v>
      </c>
      <c r="C951" s="127" t="s">
        <v>266</v>
      </c>
      <c r="D951" s="136">
        <v>8</v>
      </c>
      <c r="E951" s="136">
        <v>1</v>
      </c>
      <c r="F951" s="136">
        <f t="shared" si="143"/>
        <v>9</v>
      </c>
      <c r="G951" s="137" t="s">
        <v>25</v>
      </c>
      <c r="H951" s="19"/>
      <c r="XFD951" s="126">
        <f t="shared" si="144"/>
        <v>9</v>
      </c>
    </row>
    <row r="952" spans="1:15 16384:16384">
      <c r="A952" s="56">
        <v>17</v>
      </c>
      <c r="B952" s="34" t="s">
        <v>267</v>
      </c>
      <c r="C952" s="127" t="s">
        <v>268</v>
      </c>
      <c r="D952" s="136">
        <v>6</v>
      </c>
      <c r="E952" s="136">
        <v>15</v>
      </c>
      <c r="F952" s="136">
        <f t="shared" si="143"/>
        <v>21</v>
      </c>
      <c r="G952" s="137" t="s">
        <v>25</v>
      </c>
      <c r="H952" s="19"/>
      <c r="XFD952" s="126">
        <f t="shared" si="144"/>
        <v>21</v>
      </c>
    </row>
    <row r="953" spans="1:15 16384:16384">
      <c r="A953" s="84"/>
      <c r="B953" s="128"/>
      <c r="C953" s="131" t="s">
        <v>365</v>
      </c>
      <c r="D953" s="129">
        <f>SUM(D936:D952)</f>
        <v>38</v>
      </c>
      <c r="E953" s="129">
        <f t="shared" ref="E953:F953" si="145">SUM(E936:E952)</f>
        <v>50</v>
      </c>
      <c r="F953" s="129">
        <f t="shared" si="145"/>
        <v>88</v>
      </c>
      <c r="G953" s="137"/>
      <c r="H953" s="19"/>
    </row>
    <row r="954" spans="1:15 16384:16384" ht="21.75">
      <c r="A954" s="85"/>
      <c r="B954" s="20"/>
      <c r="C954" s="20"/>
      <c r="D954" s="20"/>
      <c r="E954" s="20"/>
      <c r="F954" s="20"/>
      <c r="G954" s="139"/>
      <c r="H954" s="19"/>
      <c r="O954" s="36"/>
    </row>
    <row r="955" spans="1:15 16384:16384" ht="21.75">
      <c r="A955" s="12"/>
      <c r="B955" s="12"/>
      <c r="C955" s="12"/>
      <c r="D955" s="12"/>
      <c r="E955" s="12"/>
      <c r="F955" s="12"/>
      <c r="G955" s="140"/>
      <c r="H955" s="19"/>
      <c r="O955" s="36"/>
    </row>
    <row r="956" spans="1:15 16384:16384" ht="21.75">
      <c r="A956" s="12"/>
      <c r="B956" s="12"/>
      <c r="C956" s="12"/>
      <c r="D956" s="12"/>
      <c r="E956" s="12"/>
      <c r="F956" s="12"/>
      <c r="G956" s="140"/>
      <c r="H956" s="19"/>
      <c r="O956" s="36"/>
    </row>
    <row r="957" spans="1:15 16384:16384">
      <c r="A957" s="12"/>
      <c r="B957" s="12"/>
      <c r="C957" s="12"/>
      <c r="D957" s="12"/>
      <c r="E957" s="12"/>
      <c r="F957" s="12"/>
      <c r="H957" s="19"/>
      <c r="K957" s="202" t="s">
        <v>384</v>
      </c>
      <c r="L957" s="202"/>
      <c r="M957" s="202"/>
      <c r="N957" s="202"/>
    </row>
    <row r="958" spans="1:15 16384:16384">
      <c r="A958" s="12"/>
      <c r="B958" s="12"/>
      <c r="C958" s="12"/>
      <c r="D958" s="12"/>
      <c r="E958" s="12"/>
      <c r="F958" s="12"/>
      <c r="H958" s="19"/>
      <c r="K958" s="113"/>
      <c r="L958" s="113"/>
      <c r="M958" s="113"/>
      <c r="N958" s="113"/>
    </row>
    <row r="959" spans="1:15 16384:16384">
      <c r="A959" s="203" t="s">
        <v>158</v>
      </c>
      <c r="B959" s="203"/>
      <c r="C959" s="203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</row>
    <row r="960" spans="1:15 16384:16384">
      <c r="A960" s="200" t="s">
        <v>114</v>
      </c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</row>
    <row r="961" spans="1:15">
      <c r="A961" s="204" t="s">
        <v>1</v>
      </c>
      <c r="B961" s="205"/>
      <c r="C961" s="205"/>
      <c r="D961" s="205"/>
      <c r="E961" s="205"/>
      <c r="F961" s="205"/>
      <c r="G961" s="206"/>
      <c r="H961" s="56"/>
      <c r="I961" s="204" t="s">
        <v>2</v>
      </c>
      <c r="J961" s="205"/>
      <c r="K961" s="205"/>
      <c r="L961" s="205"/>
      <c r="M961" s="205"/>
      <c r="N961" s="205"/>
      <c r="O961" s="206"/>
    </row>
    <row r="962" spans="1:15">
      <c r="A962" s="75" t="s">
        <v>3</v>
      </c>
      <c r="B962" s="75" t="s">
        <v>4</v>
      </c>
      <c r="C962" s="75" t="s">
        <v>126</v>
      </c>
      <c r="D962" s="75" t="s">
        <v>6</v>
      </c>
      <c r="E962" s="75" t="s">
        <v>7</v>
      </c>
      <c r="F962" s="75" t="s">
        <v>8</v>
      </c>
      <c r="G962" s="75" t="s">
        <v>5</v>
      </c>
      <c r="H962" s="119"/>
      <c r="I962" s="75" t="s">
        <v>3</v>
      </c>
      <c r="J962" s="75" t="s">
        <v>4</v>
      </c>
      <c r="K962" s="75" t="s">
        <v>126</v>
      </c>
      <c r="L962" s="75" t="s">
        <v>6</v>
      </c>
      <c r="M962" s="75" t="s">
        <v>7</v>
      </c>
      <c r="N962" s="75" t="s">
        <v>8</v>
      </c>
      <c r="O962" s="75" t="s">
        <v>5</v>
      </c>
    </row>
    <row r="963" spans="1:15">
      <c r="A963" s="207" t="s">
        <v>9</v>
      </c>
      <c r="B963" s="208"/>
      <c r="C963" s="66"/>
      <c r="D963" s="66"/>
      <c r="E963" s="66"/>
      <c r="F963" s="66"/>
      <c r="G963" s="111"/>
      <c r="H963" s="53"/>
      <c r="I963" s="65"/>
      <c r="J963" s="81" t="s">
        <v>2</v>
      </c>
      <c r="K963" s="67"/>
      <c r="L963" s="66"/>
      <c r="M963" s="66"/>
      <c r="N963" s="66"/>
      <c r="O963" s="111"/>
    </row>
    <row r="964" spans="1:15">
      <c r="A964" s="56">
        <v>1</v>
      </c>
      <c r="B964" s="143">
        <v>530134921</v>
      </c>
      <c r="C964" s="144" t="s">
        <v>282</v>
      </c>
      <c r="E964" s="52">
        <v>1</v>
      </c>
      <c r="F964" s="52">
        <v>1</v>
      </c>
      <c r="G964" s="57" t="s">
        <v>32</v>
      </c>
      <c r="H964" s="53"/>
      <c r="I964" s="56">
        <v>1</v>
      </c>
      <c r="J964" s="52">
        <v>531134951</v>
      </c>
      <c r="K964" s="12" t="s">
        <v>286</v>
      </c>
      <c r="L964" s="52"/>
      <c r="M964" s="52">
        <v>1</v>
      </c>
      <c r="N964" s="52">
        <v>1</v>
      </c>
      <c r="O964" s="57" t="s">
        <v>32</v>
      </c>
    </row>
    <row r="965" spans="1:15">
      <c r="A965" s="56">
        <v>2</v>
      </c>
      <c r="B965" s="52">
        <v>540139802</v>
      </c>
      <c r="C965" s="53" t="s">
        <v>284</v>
      </c>
      <c r="D965" s="52">
        <v>1</v>
      </c>
      <c r="E965" s="52">
        <v>1</v>
      </c>
      <c r="F965" s="52">
        <v>2</v>
      </c>
      <c r="G965" s="57" t="s">
        <v>68</v>
      </c>
      <c r="H965" s="53"/>
      <c r="I965" s="56">
        <v>2</v>
      </c>
      <c r="J965" s="52">
        <v>553134941</v>
      </c>
      <c r="K965" s="12" t="s">
        <v>283</v>
      </c>
      <c r="L965" s="52">
        <v>1</v>
      </c>
      <c r="M965" s="52"/>
      <c r="N965" s="52">
        <v>1</v>
      </c>
      <c r="O965" s="57" t="s">
        <v>32</v>
      </c>
    </row>
    <row r="966" spans="1:15">
      <c r="A966" s="56">
        <v>3</v>
      </c>
      <c r="B966" s="52">
        <v>550139801</v>
      </c>
      <c r="C966" s="53" t="s">
        <v>284</v>
      </c>
      <c r="E966" s="52">
        <v>2</v>
      </c>
      <c r="F966" s="52">
        <v>2</v>
      </c>
      <c r="G966" s="57" t="s">
        <v>68</v>
      </c>
      <c r="H966" s="53"/>
      <c r="I966" s="56">
        <v>3</v>
      </c>
      <c r="J966" s="52">
        <v>553139801</v>
      </c>
      <c r="K966" s="12" t="s">
        <v>284</v>
      </c>
      <c r="L966" s="13"/>
      <c r="M966" s="13">
        <v>1</v>
      </c>
      <c r="N966" s="13">
        <v>1</v>
      </c>
      <c r="O966" s="57" t="s">
        <v>34</v>
      </c>
    </row>
    <row r="967" spans="1:15">
      <c r="A967" s="56">
        <v>4</v>
      </c>
      <c r="B967" s="52">
        <v>550139802</v>
      </c>
      <c r="C967" s="53" t="s">
        <v>284</v>
      </c>
      <c r="D967" s="13">
        <v>1</v>
      </c>
      <c r="E967" s="13">
        <v>1</v>
      </c>
      <c r="F967" s="13">
        <v>2</v>
      </c>
      <c r="G967" s="57" t="s">
        <v>68</v>
      </c>
      <c r="H967" s="53"/>
      <c r="I967" s="84"/>
      <c r="J967" s="12"/>
      <c r="K967" s="13" t="s">
        <v>159</v>
      </c>
      <c r="L967" s="155">
        <f>SUM(L964,L965,L966)</f>
        <v>1</v>
      </c>
      <c r="M967" s="155">
        <f t="shared" ref="M967" si="146">SUM(M964,M965,M966)</f>
        <v>2</v>
      </c>
      <c r="N967" s="155">
        <f t="shared" ref="N967" si="147">SUM(N964,N965,N966)</f>
        <v>3</v>
      </c>
      <c r="O967" s="107"/>
    </row>
    <row r="968" spans="1:15">
      <c r="A968" s="56"/>
      <c r="B968" s="52"/>
      <c r="C968" s="112" t="s">
        <v>194</v>
      </c>
      <c r="D968" s="13">
        <f>SUM(D964:D967)</f>
        <v>2</v>
      </c>
      <c r="E968" s="13">
        <f>SUM(E964:E967)</f>
        <v>5</v>
      </c>
      <c r="F968" s="13">
        <f>SUM(F964:F967)</f>
        <v>7</v>
      </c>
      <c r="G968" s="57"/>
      <c r="H968" s="53"/>
      <c r="I968" s="85"/>
      <c r="J968" s="20"/>
      <c r="K968" s="20"/>
      <c r="L968" s="20"/>
      <c r="M968" s="20"/>
      <c r="N968" s="20"/>
      <c r="O968" s="102"/>
    </row>
    <row r="969" spans="1:15">
      <c r="A969" s="56">
        <v>5</v>
      </c>
      <c r="B969" s="143" t="s">
        <v>307</v>
      </c>
      <c r="C969" s="144" t="s">
        <v>282</v>
      </c>
      <c r="E969" s="52">
        <v>2</v>
      </c>
      <c r="F969" s="52">
        <v>2</v>
      </c>
      <c r="G969" s="137" t="s">
        <v>32</v>
      </c>
      <c r="H969" s="19"/>
      <c r="I969" s="66"/>
      <c r="J969" s="66"/>
      <c r="K969" s="67"/>
      <c r="L969" s="66"/>
      <c r="M969" s="66"/>
      <c r="N969" s="66"/>
      <c r="O969" s="66"/>
    </row>
    <row r="970" spans="1:15">
      <c r="A970" s="56">
        <v>6</v>
      </c>
      <c r="B970" s="143" t="s">
        <v>308</v>
      </c>
      <c r="C970" s="144" t="s">
        <v>289</v>
      </c>
      <c r="E970" s="52">
        <v>1</v>
      </c>
      <c r="F970" s="52">
        <v>1</v>
      </c>
      <c r="G970" s="137" t="s">
        <v>32</v>
      </c>
      <c r="H970" s="19"/>
      <c r="I970" s="52"/>
      <c r="J970" s="52"/>
      <c r="K970" s="12"/>
      <c r="L970" s="52"/>
      <c r="M970" s="52"/>
      <c r="N970" s="52"/>
      <c r="O970" s="52"/>
    </row>
    <row r="971" spans="1:15">
      <c r="A971" s="56">
        <v>7</v>
      </c>
      <c r="B971" s="143" t="s">
        <v>309</v>
      </c>
      <c r="C971" s="144" t="s">
        <v>285</v>
      </c>
      <c r="E971" s="52">
        <v>1</v>
      </c>
      <c r="F971" s="52">
        <v>1</v>
      </c>
      <c r="G971" s="137" t="s">
        <v>32</v>
      </c>
      <c r="H971" s="19"/>
      <c r="I971" s="52"/>
      <c r="J971" s="52"/>
      <c r="K971" s="12"/>
      <c r="L971" s="52"/>
      <c r="M971" s="52"/>
      <c r="N971" s="52"/>
      <c r="O971" s="52"/>
    </row>
    <row r="972" spans="1:15">
      <c r="A972" s="56">
        <v>8</v>
      </c>
      <c r="B972" s="143" t="s">
        <v>310</v>
      </c>
      <c r="C972" s="144" t="s">
        <v>286</v>
      </c>
      <c r="D972" s="52">
        <v>1</v>
      </c>
      <c r="E972" s="52">
        <v>1</v>
      </c>
      <c r="F972" s="52">
        <v>2</v>
      </c>
      <c r="G972" s="137" t="s">
        <v>32</v>
      </c>
      <c r="H972" s="19"/>
      <c r="I972" s="12"/>
      <c r="J972" s="12"/>
      <c r="K972" s="52"/>
      <c r="L972" s="12"/>
      <c r="M972" s="12"/>
      <c r="N972" s="12"/>
      <c r="O972" s="12"/>
    </row>
    <row r="973" spans="1:15">
      <c r="A973" s="56">
        <v>9</v>
      </c>
      <c r="B973" s="143" t="s">
        <v>311</v>
      </c>
      <c r="C973" s="144" t="s">
        <v>296</v>
      </c>
      <c r="E973" s="52">
        <v>1</v>
      </c>
      <c r="F973" s="52">
        <v>1</v>
      </c>
      <c r="G973" s="137" t="s">
        <v>35</v>
      </c>
      <c r="H973" s="19"/>
      <c r="I973" s="12"/>
      <c r="J973" s="12"/>
      <c r="K973" s="12"/>
      <c r="L973" s="12"/>
      <c r="M973" s="12"/>
      <c r="N973" s="12"/>
      <c r="O973" s="12"/>
    </row>
    <row r="974" spans="1:15">
      <c r="A974" s="56">
        <v>10</v>
      </c>
      <c r="B974" s="143" t="s">
        <v>312</v>
      </c>
      <c r="C974" s="144" t="s">
        <v>298</v>
      </c>
      <c r="E974" s="52">
        <v>1</v>
      </c>
      <c r="F974" s="52">
        <v>1</v>
      </c>
      <c r="G974" s="137" t="s">
        <v>35</v>
      </c>
      <c r="H974" s="19"/>
      <c r="I974" s="52"/>
      <c r="J974" s="52"/>
      <c r="K974" s="112"/>
      <c r="L974" s="52"/>
      <c r="M974" s="52"/>
      <c r="N974" s="52"/>
      <c r="O974" s="52"/>
    </row>
    <row r="975" spans="1:15">
      <c r="A975" s="56">
        <v>11</v>
      </c>
      <c r="B975" s="143" t="s">
        <v>301</v>
      </c>
      <c r="C975" s="144" t="s">
        <v>282</v>
      </c>
      <c r="D975" s="52">
        <v>1</v>
      </c>
      <c r="F975" s="52">
        <v>1</v>
      </c>
      <c r="G975" s="145" t="s">
        <v>424</v>
      </c>
      <c r="H975" s="19"/>
      <c r="I975" s="52"/>
      <c r="J975" s="52"/>
      <c r="K975" s="12"/>
      <c r="L975" s="52"/>
      <c r="M975" s="52"/>
      <c r="N975" s="52"/>
      <c r="O975" s="52"/>
    </row>
    <row r="976" spans="1:15">
      <c r="A976" s="56">
        <v>12</v>
      </c>
      <c r="B976" s="143" t="s">
        <v>302</v>
      </c>
      <c r="C976" s="144" t="s">
        <v>289</v>
      </c>
      <c r="D976" s="52">
        <v>1</v>
      </c>
      <c r="E976" s="52">
        <v>1</v>
      </c>
      <c r="F976" s="52">
        <v>2</v>
      </c>
      <c r="G976" s="145" t="s">
        <v>424</v>
      </c>
      <c r="H976" s="19"/>
      <c r="I976" s="52"/>
      <c r="J976" s="52"/>
      <c r="K976" s="112"/>
      <c r="L976" s="52"/>
      <c r="M976" s="52"/>
      <c r="N976" s="52"/>
      <c r="O976" s="52"/>
    </row>
    <row r="977" spans="1:15">
      <c r="A977" s="56">
        <v>13</v>
      </c>
      <c r="B977" s="143" t="s">
        <v>303</v>
      </c>
      <c r="C977" s="144" t="s">
        <v>285</v>
      </c>
      <c r="D977" s="52">
        <v>3</v>
      </c>
      <c r="F977" s="52">
        <v>3</v>
      </c>
      <c r="G977" s="145" t="s">
        <v>424</v>
      </c>
      <c r="H977" s="19"/>
      <c r="I977" s="52"/>
      <c r="J977" s="52"/>
      <c r="K977" s="52"/>
      <c r="L977" s="52"/>
      <c r="M977" s="52"/>
      <c r="N977" s="52"/>
      <c r="O977" s="52"/>
    </row>
    <row r="978" spans="1:15">
      <c r="A978" s="56">
        <v>14</v>
      </c>
      <c r="B978" s="143" t="s">
        <v>304</v>
      </c>
      <c r="C978" s="144" t="s">
        <v>285</v>
      </c>
      <c r="D978" s="52">
        <v>2</v>
      </c>
      <c r="F978" s="52">
        <v>2</v>
      </c>
      <c r="G978" s="145" t="s">
        <v>424</v>
      </c>
      <c r="H978" s="19"/>
      <c r="I978" s="52"/>
      <c r="J978" s="16"/>
      <c r="K978" s="71"/>
      <c r="L978" s="16"/>
      <c r="M978" s="16"/>
      <c r="N978" s="16"/>
      <c r="O978" s="52"/>
    </row>
    <row r="979" spans="1:15">
      <c r="A979" s="62">
        <v>15</v>
      </c>
      <c r="B979" s="150" t="s">
        <v>305</v>
      </c>
      <c r="C979" s="151" t="s">
        <v>298</v>
      </c>
      <c r="D979" s="13"/>
      <c r="E979" s="13">
        <v>3</v>
      </c>
      <c r="F979" s="13">
        <v>3</v>
      </c>
      <c r="G979" s="152" t="s">
        <v>35</v>
      </c>
      <c r="H979" s="19"/>
      <c r="I979" s="52"/>
      <c r="J979" s="52"/>
      <c r="K979" s="12"/>
      <c r="L979" s="52"/>
      <c r="M979" s="52"/>
      <c r="N979" s="52"/>
      <c r="O979" s="52"/>
    </row>
    <row r="980" spans="1:15">
      <c r="A980" s="132"/>
      <c r="B980" s="143"/>
      <c r="C980" s="144"/>
      <c r="D980" s="132"/>
      <c r="E980" s="132"/>
      <c r="F980" s="132"/>
      <c r="G980" s="143" t="s">
        <v>24</v>
      </c>
      <c r="H980" s="19"/>
      <c r="I980" s="132"/>
      <c r="J980" s="132"/>
      <c r="K980" s="12"/>
      <c r="L980" s="132"/>
      <c r="M980" s="132"/>
      <c r="N980" s="132"/>
      <c r="O980" s="132"/>
    </row>
    <row r="981" spans="1:15">
      <c r="A981" s="132"/>
      <c r="B981" s="143"/>
      <c r="C981" s="144"/>
      <c r="D981" s="132"/>
      <c r="E981" s="132"/>
      <c r="F981" s="132"/>
      <c r="G981" s="143"/>
      <c r="H981" s="19"/>
      <c r="I981" s="132"/>
      <c r="J981" s="132"/>
      <c r="K981" s="12"/>
      <c r="L981" s="132"/>
      <c r="M981" s="132"/>
      <c r="N981" s="132"/>
      <c r="O981" s="132"/>
    </row>
    <row r="982" spans="1:15">
      <c r="A982" s="132"/>
      <c r="B982" s="143"/>
      <c r="C982" s="144"/>
      <c r="D982" s="132"/>
      <c r="E982" s="132"/>
      <c r="F982" s="132"/>
      <c r="G982" s="143"/>
      <c r="H982" s="19"/>
      <c r="I982" s="132"/>
      <c r="J982" s="132"/>
      <c r="K982" s="12"/>
      <c r="L982" s="132"/>
      <c r="M982" s="132"/>
      <c r="N982" s="132"/>
      <c r="O982" s="132"/>
    </row>
    <row r="983" spans="1:15">
      <c r="A983" s="132"/>
      <c r="B983" s="143"/>
      <c r="C983" s="144"/>
      <c r="D983" s="132"/>
      <c r="E983" s="132"/>
      <c r="F983" s="132"/>
      <c r="G983" s="143"/>
      <c r="H983" s="19"/>
      <c r="I983" s="132"/>
      <c r="J983" s="132"/>
      <c r="K983" s="12"/>
      <c r="L983" s="132"/>
      <c r="M983" s="132"/>
      <c r="N983" s="132"/>
      <c r="O983" s="132"/>
    </row>
    <row r="984" spans="1:15">
      <c r="A984" s="12"/>
      <c r="B984" s="12"/>
      <c r="C984" s="12"/>
      <c r="D984" s="12"/>
      <c r="E984" s="12"/>
      <c r="F984" s="12"/>
      <c r="G984" s="132"/>
      <c r="H984" s="19"/>
      <c r="K984" s="202" t="s">
        <v>384</v>
      </c>
      <c r="L984" s="202"/>
      <c r="M984" s="202"/>
      <c r="N984" s="202"/>
    </row>
    <row r="985" spans="1:15">
      <c r="A985" s="12"/>
      <c r="B985" s="12"/>
      <c r="C985" s="12"/>
      <c r="D985" s="12"/>
      <c r="E985" s="12"/>
      <c r="F985" s="12"/>
      <c r="G985" s="132"/>
      <c r="H985" s="19"/>
      <c r="K985" s="113"/>
      <c r="L985" s="113"/>
      <c r="M985" s="113"/>
      <c r="N985" s="113"/>
    </row>
    <row r="986" spans="1:15">
      <c r="A986" s="203" t="s">
        <v>158</v>
      </c>
      <c r="B986" s="203"/>
      <c r="C986" s="203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</row>
    <row r="987" spans="1:15">
      <c r="A987" s="200" t="s">
        <v>114</v>
      </c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</row>
    <row r="988" spans="1:15">
      <c r="A988" s="204" t="s">
        <v>1</v>
      </c>
      <c r="B988" s="205"/>
      <c r="C988" s="205"/>
      <c r="D988" s="205"/>
      <c r="E988" s="205"/>
      <c r="F988" s="205"/>
      <c r="G988" s="206"/>
      <c r="H988" s="56"/>
      <c r="I988" s="201"/>
      <c r="J988" s="201"/>
      <c r="K988" s="201"/>
      <c r="L988" s="201"/>
      <c r="M988" s="201"/>
      <c r="N988" s="201"/>
      <c r="O988" s="201"/>
    </row>
    <row r="989" spans="1:15">
      <c r="A989" s="77" t="s">
        <v>3</v>
      </c>
      <c r="B989" s="77" t="s">
        <v>4</v>
      </c>
      <c r="C989" s="77" t="s">
        <v>126</v>
      </c>
      <c r="D989" s="77" t="s">
        <v>6</v>
      </c>
      <c r="E989" s="77" t="s">
        <v>7</v>
      </c>
      <c r="F989" s="77" t="s">
        <v>8</v>
      </c>
      <c r="G989" s="77" t="s">
        <v>5</v>
      </c>
      <c r="H989" s="119"/>
      <c r="I989" s="132"/>
      <c r="J989" s="132"/>
      <c r="K989" s="132"/>
      <c r="L989" s="132"/>
      <c r="M989" s="132"/>
      <c r="N989" s="132"/>
      <c r="O989" s="132"/>
    </row>
    <row r="990" spans="1:15">
      <c r="A990" s="207" t="s">
        <v>9</v>
      </c>
      <c r="B990" s="208"/>
      <c r="C990" s="66"/>
      <c r="D990" s="66"/>
      <c r="E990" s="66"/>
      <c r="F990" s="66"/>
      <c r="G990" s="111"/>
      <c r="H990" s="109"/>
      <c r="I990" s="132"/>
      <c r="J990" s="80"/>
      <c r="K990" s="12"/>
      <c r="L990" s="132"/>
      <c r="M990" s="132"/>
      <c r="N990" s="132"/>
      <c r="O990" s="132"/>
    </row>
    <row r="991" spans="1:15">
      <c r="A991" s="56">
        <v>16</v>
      </c>
      <c r="B991" s="143" t="s">
        <v>306</v>
      </c>
      <c r="C991" s="144" t="s">
        <v>300</v>
      </c>
      <c r="D991" s="52">
        <v>1</v>
      </c>
      <c r="F991" s="52">
        <v>1</v>
      </c>
      <c r="G991" s="145" t="s">
        <v>36</v>
      </c>
      <c r="H991" s="19"/>
      <c r="I991" s="52"/>
      <c r="J991" s="52"/>
      <c r="K991" s="112"/>
      <c r="L991" s="52"/>
      <c r="M991" s="52"/>
      <c r="N991" s="52"/>
      <c r="O991" s="52"/>
    </row>
    <row r="992" spans="1:15">
      <c r="A992" s="56">
        <v>17</v>
      </c>
      <c r="B992" s="143" t="s">
        <v>287</v>
      </c>
      <c r="C992" s="144" t="s">
        <v>282</v>
      </c>
      <c r="E992" s="52">
        <v>2</v>
      </c>
      <c r="F992" s="52">
        <v>2</v>
      </c>
      <c r="G992" s="145" t="s">
        <v>32</v>
      </c>
      <c r="H992" s="19"/>
      <c r="I992" s="52"/>
      <c r="J992" s="52"/>
      <c r="K992" s="52"/>
      <c r="L992" s="52"/>
      <c r="M992" s="52"/>
      <c r="N992" s="52"/>
      <c r="O992" s="52"/>
    </row>
    <row r="993" spans="1:15">
      <c r="A993" s="56">
        <v>18</v>
      </c>
      <c r="B993" s="143" t="s">
        <v>288</v>
      </c>
      <c r="C993" s="144" t="s">
        <v>289</v>
      </c>
      <c r="D993" s="52">
        <v>1</v>
      </c>
      <c r="E993" s="52">
        <v>3</v>
      </c>
      <c r="F993" s="52">
        <v>4</v>
      </c>
      <c r="G993" s="145" t="s">
        <v>32</v>
      </c>
      <c r="H993" s="19"/>
      <c r="I993" s="52"/>
      <c r="J993" s="16"/>
      <c r="K993" s="71"/>
      <c r="L993" s="16"/>
      <c r="M993" s="16"/>
      <c r="N993" s="16"/>
      <c r="O993" s="52"/>
    </row>
    <row r="994" spans="1:15">
      <c r="A994" s="56">
        <v>19</v>
      </c>
      <c r="B994" s="143" t="s">
        <v>290</v>
      </c>
      <c r="C994" s="144" t="s">
        <v>285</v>
      </c>
      <c r="D994" s="52">
        <v>1</v>
      </c>
      <c r="E994" s="52">
        <v>1</v>
      </c>
      <c r="F994" s="52">
        <v>2</v>
      </c>
      <c r="G994" s="145" t="s">
        <v>32</v>
      </c>
      <c r="H994" s="19"/>
      <c r="I994" s="52"/>
      <c r="J994" s="52"/>
      <c r="K994" s="12"/>
      <c r="L994" s="52"/>
      <c r="M994" s="52"/>
      <c r="N994" s="52"/>
      <c r="O994" s="52"/>
    </row>
    <row r="995" spans="1:15">
      <c r="A995" s="56">
        <v>20</v>
      </c>
      <c r="B995" s="143" t="s">
        <v>291</v>
      </c>
      <c r="C995" s="144" t="s">
        <v>285</v>
      </c>
      <c r="D995" s="52">
        <v>2</v>
      </c>
      <c r="E995" s="52">
        <v>2</v>
      </c>
      <c r="F995" s="52">
        <v>4</v>
      </c>
      <c r="G995" s="145" t="s">
        <v>32</v>
      </c>
      <c r="H995" s="19"/>
      <c r="I995" s="52"/>
      <c r="J995" s="52"/>
      <c r="K995" s="112"/>
      <c r="L995" s="52"/>
      <c r="M995" s="52"/>
      <c r="N995" s="52"/>
      <c r="O995" s="52"/>
    </row>
    <row r="996" spans="1:15">
      <c r="A996" s="56">
        <v>21</v>
      </c>
      <c r="B996" s="143" t="s">
        <v>292</v>
      </c>
      <c r="C996" s="144" t="s">
        <v>285</v>
      </c>
      <c r="D996" s="52">
        <v>3</v>
      </c>
      <c r="E996" s="52">
        <v>9</v>
      </c>
      <c r="F996" s="52">
        <v>12</v>
      </c>
      <c r="G996" s="145" t="s">
        <v>32</v>
      </c>
      <c r="H996" s="19"/>
      <c r="I996" s="52"/>
      <c r="J996" s="52"/>
      <c r="K996" s="52"/>
      <c r="L996" s="52"/>
      <c r="M996" s="52"/>
      <c r="N996" s="52"/>
      <c r="O996" s="52"/>
    </row>
    <row r="997" spans="1:15">
      <c r="A997" s="56">
        <v>22</v>
      </c>
      <c r="B997" s="143" t="s">
        <v>293</v>
      </c>
      <c r="C997" s="144" t="s">
        <v>286</v>
      </c>
      <c r="D997" s="52">
        <v>1</v>
      </c>
      <c r="E997" s="52">
        <v>2</v>
      </c>
      <c r="F997" s="52">
        <v>3</v>
      </c>
      <c r="G997" s="145" t="s">
        <v>32</v>
      </c>
      <c r="H997" s="19"/>
      <c r="I997" s="52"/>
      <c r="J997" s="16"/>
      <c r="K997" s="71"/>
      <c r="L997" s="16"/>
      <c r="M997" s="16"/>
      <c r="N997" s="16"/>
      <c r="O997" s="52"/>
    </row>
    <row r="998" spans="1:15">
      <c r="A998" s="56">
        <v>23</v>
      </c>
      <c r="B998" s="143" t="s">
        <v>294</v>
      </c>
      <c r="C998" s="144" t="s">
        <v>284</v>
      </c>
      <c r="E998" s="52">
        <v>8</v>
      </c>
      <c r="F998" s="52">
        <v>8</v>
      </c>
      <c r="G998" s="145" t="s">
        <v>68</v>
      </c>
      <c r="H998" s="19"/>
      <c r="I998" s="52"/>
      <c r="J998" s="16"/>
      <c r="K998" s="71"/>
      <c r="L998" s="16"/>
      <c r="M998" s="16"/>
      <c r="N998" s="16"/>
      <c r="O998" s="52"/>
    </row>
    <row r="999" spans="1:15">
      <c r="A999" s="56">
        <v>24</v>
      </c>
      <c r="B999" s="143" t="s">
        <v>295</v>
      </c>
      <c r="C999" s="144" t="s">
        <v>296</v>
      </c>
      <c r="D999" s="52">
        <v>3</v>
      </c>
      <c r="E999" s="52">
        <v>1</v>
      </c>
      <c r="F999" s="52">
        <v>4</v>
      </c>
      <c r="G999" s="145" t="s">
        <v>35</v>
      </c>
      <c r="H999" s="19"/>
      <c r="I999" s="52"/>
      <c r="J999" s="52"/>
      <c r="K999" s="12"/>
      <c r="L999" s="52"/>
      <c r="M999" s="52"/>
      <c r="N999" s="52"/>
      <c r="O999" s="52"/>
    </row>
    <row r="1000" spans="1:15">
      <c r="A1000" s="56">
        <v>25</v>
      </c>
      <c r="B1000" s="143" t="s">
        <v>297</v>
      </c>
      <c r="C1000" s="144" t="s">
        <v>298</v>
      </c>
      <c r="D1000" s="52">
        <v>2</v>
      </c>
      <c r="E1000" s="52">
        <v>1</v>
      </c>
      <c r="F1000" s="52">
        <v>3</v>
      </c>
      <c r="G1000" s="145" t="s">
        <v>35</v>
      </c>
      <c r="H1000" s="19"/>
      <c r="I1000" s="52"/>
      <c r="J1000" s="52"/>
      <c r="K1000" s="112"/>
      <c r="L1000" s="52"/>
      <c r="M1000" s="52"/>
      <c r="N1000" s="52"/>
      <c r="O1000" s="52"/>
    </row>
    <row r="1001" spans="1:15">
      <c r="A1001" s="56">
        <v>26</v>
      </c>
      <c r="B1001" s="143" t="s">
        <v>299</v>
      </c>
      <c r="C1001" s="144" t="s">
        <v>300</v>
      </c>
      <c r="D1001" s="13">
        <v>2</v>
      </c>
      <c r="E1001" s="13"/>
      <c r="F1001" s="13">
        <v>2</v>
      </c>
      <c r="G1001" s="145" t="s">
        <v>36</v>
      </c>
      <c r="H1001" s="19"/>
      <c r="I1001" s="52"/>
      <c r="J1001" s="52"/>
      <c r="K1001" s="52"/>
      <c r="L1001" s="52"/>
      <c r="M1001" s="52"/>
      <c r="N1001" s="52"/>
      <c r="O1001" s="52"/>
    </row>
    <row r="1002" spans="1:15">
      <c r="A1002" s="56"/>
      <c r="B1002" s="52"/>
      <c r="C1002" s="112" t="s">
        <v>157</v>
      </c>
      <c r="D1002" s="13">
        <f>SUM(D969:D1001)</f>
        <v>24</v>
      </c>
      <c r="E1002" s="13">
        <f t="shared" ref="E1002:F1002" si="148">SUM(E969:E1001)</f>
        <v>40</v>
      </c>
      <c r="F1002" s="13">
        <f t="shared" si="148"/>
        <v>64</v>
      </c>
      <c r="G1002" s="57"/>
      <c r="H1002" s="19"/>
      <c r="I1002" s="52"/>
      <c r="J1002" s="16"/>
      <c r="K1002" s="71"/>
      <c r="L1002" s="16"/>
      <c r="M1002" s="16"/>
      <c r="N1002" s="16"/>
      <c r="O1002" s="52"/>
    </row>
    <row r="1003" spans="1:15">
      <c r="A1003" s="56"/>
      <c r="B1003" s="52"/>
      <c r="C1003" s="13" t="s">
        <v>159</v>
      </c>
      <c r="D1003" s="13">
        <f>SUM(D968,D1002)</f>
        <v>26</v>
      </c>
      <c r="E1003" s="13">
        <f>SUM(E968,E1002)</f>
        <v>45</v>
      </c>
      <c r="F1003" s="13">
        <f>SUM(F968,F1002)</f>
        <v>71</v>
      </c>
      <c r="G1003" s="57"/>
      <c r="H1003" s="19"/>
      <c r="I1003" s="52"/>
      <c r="J1003" s="52"/>
      <c r="K1003" s="12"/>
      <c r="L1003" s="52"/>
      <c r="M1003" s="52"/>
      <c r="N1003" s="52"/>
      <c r="O1003" s="52"/>
    </row>
    <row r="1004" spans="1:15">
      <c r="A1004" s="85"/>
      <c r="B1004" s="20"/>
      <c r="C1004" s="14"/>
      <c r="D1004" s="20"/>
      <c r="E1004" s="20"/>
      <c r="F1004" s="20"/>
      <c r="G1004" s="69"/>
      <c r="H1004" s="19"/>
    </row>
    <row r="1005" spans="1:15">
      <c r="A1005" s="12"/>
      <c r="B1005" s="12"/>
      <c r="C1005" s="112"/>
      <c r="D1005" s="12"/>
      <c r="E1005" s="12"/>
      <c r="F1005" s="12"/>
      <c r="H1005" s="19"/>
    </row>
    <row r="1006" spans="1:15">
      <c r="A1006" s="12"/>
      <c r="B1006" s="12"/>
      <c r="C1006" s="112"/>
      <c r="D1006" s="12"/>
      <c r="E1006" s="12"/>
      <c r="F1006" s="12"/>
      <c r="H1006" s="19"/>
    </row>
    <row r="1007" spans="1:15">
      <c r="A1007" s="12"/>
      <c r="B1007" s="12"/>
      <c r="C1007" s="112"/>
      <c r="D1007" s="12"/>
      <c r="E1007" s="12"/>
      <c r="F1007" s="12"/>
      <c r="H1007" s="19"/>
    </row>
    <row r="1008" spans="1:15">
      <c r="A1008" s="12"/>
      <c r="B1008" s="12"/>
      <c r="C1008" s="112"/>
      <c r="D1008" s="12"/>
      <c r="E1008" s="12"/>
      <c r="F1008" s="12"/>
      <c r="H1008" s="19"/>
    </row>
    <row r="1009" spans="1:15">
      <c r="A1009" s="12"/>
      <c r="B1009" s="12"/>
      <c r="C1009" s="112"/>
      <c r="D1009" s="12"/>
      <c r="E1009" s="12"/>
      <c r="F1009" s="12"/>
      <c r="G1009" s="132"/>
      <c r="H1009" s="19"/>
    </row>
    <row r="1010" spans="1:15">
      <c r="A1010" s="12"/>
      <c r="B1010" s="12"/>
      <c r="C1010" s="112"/>
      <c r="D1010" s="12"/>
      <c r="E1010" s="12"/>
      <c r="F1010" s="12"/>
      <c r="G1010" s="132"/>
      <c r="H1010" s="19"/>
    </row>
    <row r="1011" spans="1:15">
      <c r="A1011" s="12"/>
      <c r="B1011" s="12"/>
      <c r="C1011" s="112"/>
      <c r="D1011" s="12"/>
      <c r="E1011" s="12"/>
      <c r="F1011" s="12"/>
      <c r="G1011" s="132"/>
      <c r="H1011" s="19"/>
    </row>
    <row r="1012" spans="1:15">
      <c r="A1012" s="12"/>
      <c r="B1012" s="12"/>
      <c r="C1012" s="112"/>
      <c r="D1012" s="12"/>
      <c r="E1012" s="12"/>
      <c r="F1012" s="12"/>
      <c r="H1012" s="19"/>
      <c r="K1012" s="202" t="s">
        <v>384</v>
      </c>
      <c r="L1012" s="202"/>
      <c r="M1012" s="202"/>
      <c r="N1012" s="202"/>
    </row>
    <row r="1013" spans="1:15">
      <c r="A1013" s="12"/>
      <c r="B1013" s="12"/>
      <c r="C1013" s="112"/>
      <c r="D1013" s="12"/>
      <c r="E1013" s="12"/>
      <c r="F1013" s="12"/>
      <c r="H1013" s="19"/>
      <c r="K1013" s="113"/>
      <c r="L1013" s="113"/>
      <c r="M1013" s="113"/>
      <c r="N1013" s="113"/>
    </row>
    <row r="1014" spans="1:15">
      <c r="A1014" s="203" t="s">
        <v>158</v>
      </c>
      <c r="B1014" s="203"/>
      <c r="C1014" s="203"/>
      <c r="D1014" s="203"/>
      <c r="E1014" s="203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</row>
    <row r="1015" spans="1:15">
      <c r="A1015" s="200" t="s">
        <v>38</v>
      </c>
      <c r="B1015" s="200"/>
      <c r="C1015" s="200"/>
      <c r="D1015" s="200"/>
      <c r="E1015" s="200"/>
      <c r="F1015" s="200"/>
      <c r="G1015" s="200"/>
      <c r="H1015" s="200"/>
      <c r="I1015" s="200"/>
      <c r="J1015" s="200"/>
      <c r="K1015" s="200"/>
      <c r="L1015" s="200"/>
      <c r="M1015" s="200"/>
      <c r="N1015" s="200"/>
      <c r="O1015" s="200"/>
    </row>
    <row r="1016" spans="1:15">
      <c r="A1016" s="204" t="s">
        <v>1</v>
      </c>
      <c r="B1016" s="205"/>
      <c r="C1016" s="205"/>
      <c r="D1016" s="205"/>
      <c r="E1016" s="205"/>
      <c r="F1016" s="205"/>
      <c r="G1016" s="205"/>
      <c r="H1016" s="121"/>
      <c r="I1016" s="204" t="s">
        <v>2</v>
      </c>
      <c r="J1016" s="205"/>
      <c r="K1016" s="205"/>
      <c r="L1016" s="205"/>
      <c r="M1016" s="205"/>
      <c r="N1016" s="205"/>
      <c r="O1016" s="206"/>
    </row>
    <row r="1017" spans="1:15">
      <c r="A1017" s="75" t="s">
        <v>3</v>
      </c>
      <c r="B1017" s="75" t="s">
        <v>4</v>
      </c>
      <c r="C1017" s="75" t="s">
        <v>126</v>
      </c>
      <c r="D1017" s="75" t="s">
        <v>6</v>
      </c>
      <c r="E1017" s="75" t="s">
        <v>7</v>
      </c>
      <c r="F1017" s="75" t="s">
        <v>8</v>
      </c>
      <c r="G1017" s="118" t="s">
        <v>5</v>
      </c>
      <c r="H1017" s="122"/>
      <c r="I1017" s="146" t="s">
        <v>3</v>
      </c>
      <c r="J1017" s="146" t="s">
        <v>4</v>
      </c>
      <c r="K1017" s="146" t="s">
        <v>126</v>
      </c>
      <c r="L1017" s="146" t="s">
        <v>6</v>
      </c>
      <c r="M1017" s="146" t="s">
        <v>7</v>
      </c>
      <c r="N1017" s="146" t="s">
        <v>8</v>
      </c>
      <c r="O1017" s="146" t="s">
        <v>5</v>
      </c>
    </row>
    <row r="1018" spans="1:15">
      <c r="A1018" s="207" t="s">
        <v>9</v>
      </c>
      <c r="B1018" s="208"/>
      <c r="C1018" s="66"/>
      <c r="D1018" s="66"/>
      <c r="E1018" s="66"/>
      <c r="F1018" s="66"/>
      <c r="G1018" s="111"/>
      <c r="H1018" s="53"/>
      <c r="I1018" s="65"/>
      <c r="J1018" s="81" t="s">
        <v>2</v>
      </c>
      <c r="K1018" s="67"/>
      <c r="L1018" s="66"/>
      <c r="M1018" s="66"/>
      <c r="N1018" s="66"/>
      <c r="O1018" s="111"/>
    </row>
    <row r="1019" spans="1:15">
      <c r="A1019" s="56">
        <v>1</v>
      </c>
      <c r="B1019" s="143" t="s">
        <v>336</v>
      </c>
      <c r="C1019" s="144" t="s">
        <v>319</v>
      </c>
      <c r="D1019" s="52">
        <v>1</v>
      </c>
      <c r="F1019" s="52">
        <v>1</v>
      </c>
      <c r="G1019" s="57" t="s">
        <v>23</v>
      </c>
      <c r="H1019" s="53"/>
      <c r="I1019" s="56">
        <v>1</v>
      </c>
      <c r="J1019" s="52">
        <v>522446102</v>
      </c>
      <c r="K1019" s="18" t="s">
        <v>331</v>
      </c>
      <c r="L1019" s="52">
        <v>1</v>
      </c>
      <c r="M1019" s="52"/>
      <c r="N1019" s="52">
        <v>1</v>
      </c>
      <c r="O1019" s="58" t="s">
        <v>44</v>
      </c>
    </row>
    <row r="1020" spans="1:15">
      <c r="A1020" s="56">
        <v>2</v>
      </c>
      <c r="B1020" s="143" t="s">
        <v>337</v>
      </c>
      <c r="C1020" s="144" t="s">
        <v>325</v>
      </c>
      <c r="D1020" s="52">
        <v>1</v>
      </c>
      <c r="F1020" s="52">
        <v>1</v>
      </c>
      <c r="G1020" s="57" t="s">
        <v>40</v>
      </c>
      <c r="H1020" s="53"/>
      <c r="I1020" s="56">
        <v>2</v>
      </c>
      <c r="J1020" s="52">
        <v>532446101</v>
      </c>
      <c r="K1020" s="53" t="s">
        <v>331</v>
      </c>
      <c r="L1020" s="52">
        <v>2</v>
      </c>
      <c r="M1020" s="52"/>
      <c r="N1020" s="52">
        <v>2</v>
      </c>
      <c r="O1020" s="58" t="s">
        <v>44</v>
      </c>
    </row>
    <row r="1021" spans="1:15">
      <c r="A1021" s="56">
        <v>3</v>
      </c>
      <c r="B1021" s="143" t="s">
        <v>338</v>
      </c>
      <c r="C1021" s="144" t="s">
        <v>327</v>
      </c>
      <c r="D1021" s="52">
        <v>2</v>
      </c>
      <c r="F1021" s="52">
        <v>2</v>
      </c>
      <c r="G1021" s="58" t="s">
        <v>51</v>
      </c>
      <c r="H1021" s="53"/>
      <c r="I1021" s="56">
        <v>3</v>
      </c>
      <c r="J1021" s="52">
        <v>541446101</v>
      </c>
      <c r="K1021" s="53" t="s">
        <v>331</v>
      </c>
      <c r="L1021" s="52">
        <v>1</v>
      </c>
      <c r="M1021" s="52"/>
      <c r="N1021" s="52">
        <v>1</v>
      </c>
      <c r="O1021" s="58" t="s">
        <v>44</v>
      </c>
    </row>
    <row r="1022" spans="1:15">
      <c r="A1022" s="56">
        <v>4</v>
      </c>
      <c r="B1022" s="143" t="s">
        <v>333</v>
      </c>
      <c r="C1022" s="144" t="s">
        <v>317</v>
      </c>
      <c r="E1022" s="52">
        <v>1</v>
      </c>
      <c r="F1022" s="52">
        <v>1</v>
      </c>
      <c r="G1022" s="57" t="s">
        <v>23</v>
      </c>
      <c r="H1022" s="53"/>
      <c r="I1022" s="56">
        <v>4</v>
      </c>
      <c r="J1022" s="52">
        <v>541446102</v>
      </c>
      <c r="K1022" s="53" t="s">
        <v>331</v>
      </c>
      <c r="L1022" s="52">
        <v>5</v>
      </c>
      <c r="M1022" s="52">
        <v>1</v>
      </c>
      <c r="N1022" s="52">
        <v>6</v>
      </c>
      <c r="O1022" s="58" t="s">
        <v>44</v>
      </c>
    </row>
    <row r="1023" spans="1:15">
      <c r="A1023" s="56">
        <v>5</v>
      </c>
      <c r="B1023" s="143" t="s">
        <v>334</v>
      </c>
      <c r="C1023" s="144" t="s">
        <v>325</v>
      </c>
      <c r="E1023" s="52">
        <v>1</v>
      </c>
      <c r="F1023" s="52">
        <v>1</v>
      </c>
      <c r="G1023" s="58" t="s">
        <v>40</v>
      </c>
      <c r="H1023" s="53"/>
      <c r="I1023" s="56">
        <v>5</v>
      </c>
      <c r="J1023" s="52">
        <v>542446101</v>
      </c>
      <c r="K1023" s="12" t="s">
        <v>331</v>
      </c>
      <c r="L1023" s="52">
        <v>1</v>
      </c>
      <c r="M1023" s="52"/>
      <c r="N1023" s="52">
        <v>1</v>
      </c>
      <c r="O1023" s="58" t="s">
        <v>44</v>
      </c>
    </row>
    <row r="1024" spans="1:15">
      <c r="A1024" s="56">
        <v>6</v>
      </c>
      <c r="B1024" s="143" t="s">
        <v>335</v>
      </c>
      <c r="C1024" s="144" t="s">
        <v>327</v>
      </c>
      <c r="D1024" s="52">
        <v>2</v>
      </c>
      <c r="E1024" s="52">
        <v>2</v>
      </c>
      <c r="F1024" s="52">
        <v>4</v>
      </c>
      <c r="G1024" s="58" t="s">
        <v>51</v>
      </c>
      <c r="H1024" s="53"/>
      <c r="I1024" s="56">
        <v>6</v>
      </c>
      <c r="J1024" s="52">
        <v>543446101</v>
      </c>
      <c r="K1024" s="12" t="s">
        <v>331</v>
      </c>
      <c r="L1024" s="13">
        <v>1</v>
      </c>
      <c r="M1024" s="13"/>
      <c r="N1024" s="13">
        <v>1</v>
      </c>
      <c r="O1024" s="58" t="s">
        <v>44</v>
      </c>
    </row>
    <row r="1025" spans="1:15">
      <c r="A1025" s="56">
        <v>7</v>
      </c>
      <c r="B1025" s="143" t="s">
        <v>314</v>
      </c>
      <c r="C1025" s="144" t="s">
        <v>313</v>
      </c>
      <c r="E1025" s="52">
        <v>3</v>
      </c>
      <c r="F1025" s="52">
        <v>3</v>
      </c>
      <c r="G1025" s="58" t="s">
        <v>23</v>
      </c>
      <c r="H1025" s="53"/>
      <c r="I1025" s="56"/>
      <c r="J1025" s="52"/>
      <c r="K1025" s="14" t="s">
        <v>159</v>
      </c>
      <c r="L1025" s="13">
        <f>SUM(L1019:L1024)</f>
        <v>11</v>
      </c>
      <c r="M1025" s="13">
        <f t="shared" ref="M1025:N1025" si="149">SUM(M1019:M1024)</f>
        <v>1</v>
      </c>
      <c r="N1025" s="13">
        <f t="shared" si="149"/>
        <v>12</v>
      </c>
      <c r="O1025" s="57"/>
    </row>
    <row r="1026" spans="1:15">
      <c r="A1026" s="56">
        <v>8</v>
      </c>
      <c r="B1026" s="143" t="s">
        <v>315</v>
      </c>
      <c r="C1026" s="144" t="s">
        <v>316</v>
      </c>
      <c r="D1026" s="52">
        <v>1</v>
      </c>
      <c r="E1026" s="52">
        <v>3</v>
      </c>
      <c r="F1026" s="52">
        <v>4</v>
      </c>
      <c r="G1026" s="58" t="s">
        <v>23</v>
      </c>
      <c r="H1026" s="53"/>
      <c r="I1026" s="62"/>
      <c r="J1026" s="13"/>
      <c r="K1026" s="20"/>
      <c r="L1026" s="13"/>
      <c r="M1026" s="13"/>
      <c r="N1026" s="13"/>
      <c r="O1026" s="69"/>
    </row>
    <row r="1027" spans="1:15">
      <c r="A1027" s="56">
        <v>9</v>
      </c>
      <c r="B1027" s="143" t="s">
        <v>318</v>
      </c>
      <c r="C1027" s="144" t="s">
        <v>319</v>
      </c>
      <c r="D1027" s="52">
        <v>3</v>
      </c>
      <c r="F1027" s="52">
        <v>3</v>
      </c>
      <c r="G1027" s="58" t="s">
        <v>23</v>
      </c>
      <c r="H1027" s="53"/>
    </row>
    <row r="1028" spans="1:15">
      <c r="A1028" s="56">
        <v>10</v>
      </c>
      <c r="B1028" s="143" t="s">
        <v>320</v>
      </c>
      <c r="C1028" s="144" t="s">
        <v>321</v>
      </c>
      <c r="D1028" s="52">
        <v>6</v>
      </c>
      <c r="E1028" s="52">
        <v>4</v>
      </c>
      <c r="F1028" s="52">
        <v>10</v>
      </c>
      <c r="G1028" s="58" t="s">
        <v>23</v>
      </c>
      <c r="H1028" s="53"/>
    </row>
    <row r="1029" spans="1:15">
      <c r="A1029" s="56">
        <v>11</v>
      </c>
      <c r="B1029" s="143" t="s">
        <v>322</v>
      </c>
      <c r="C1029" s="144" t="s">
        <v>323</v>
      </c>
      <c r="D1029" s="52">
        <v>1</v>
      </c>
      <c r="E1029" s="52">
        <v>1</v>
      </c>
      <c r="F1029" s="52">
        <v>2</v>
      </c>
      <c r="G1029" s="58" t="s">
        <v>23</v>
      </c>
      <c r="H1029" s="53"/>
    </row>
    <row r="1030" spans="1:15">
      <c r="A1030" s="56">
        <v>12</v>
      </c>
      <c r="B1030" s="143" t="s">
        <v>324</v>
      </c>
      <c r="C1030" s="144" t="s">
        <v>325</v>
      </c>
      <c r="D1030" s="52">
        <v>3</v>
      </c>
      <c r="E1030" s="52">
        <v>1</v>
      </c>
      <c r="F1030" s="52">
        <v>4</v>
      </c>
      <c r="G1030" s="57" t="s">
        <v>40</v>
      </c>
      <c r="H1030" s="53"/>
    </row>
    <row r="1031" spans="1:15">
      <c r="A1031" s="56">
        <v>13</v>
      </c>
      <c r="B1031" s="143" t="s">
        <v>326</v>
      </c>
      <c r="C1031" s="144" t="s">
        <v>327</v>
      </c>
      <c r="D1031" s="52">
        <v>2</v>
      </c>
      <c r="E1031" s="52">
        <v>2</v>
      </c>
      <c r="F1031" s="52">
        <v>4</v>
      </c>
      <c r="G1031" s="57" t="s">
        <v>51</v>
      </c>
      <c r="H1031" s="53"/>
    </row>
    <row r="1032" spans="1:15" ht="19.5" customHeight="1">
      <c r="A1032" s="56">
        <v>14</v>
      </c>
      <c r="B1032" s="143" t="s">
        <v>328</v>
      </c>
      <c r="C1032" s="148" t="s">
        <v>329</v>
      </c>
      <c r="D1032" s="52">
        <v>2</v>
      </c>
      <c r="F1032" s="52">
        <v>2</v>
      </c>
      <c r="G1032" s="57" t="s">
        <v>51</v>
      </c>
      <c r="H1032" s="53"/>
    </row>
    <row r="1033" spans="1:15">
      <c r="A1033" s="56">
        <v>15</v>
      </c>
      <c r="B1033" s="143" t="s">
        <v>330</v>
      </c>
      <c r="C1033" s="144" t="s">
        <v>331</v>
      </c>
      <c r="E1033" s="52">
        <v>2</v>
      </c>
      <c r="F1033" s="52">
        <v>2</v>
      </c>
      <c r="G1033" s="58" t="s">
        <v>44</v>
      </c>
      <c r="H1033" s="53"/>
      <c r="I1033" s="52"/>
      <c r="J1033" s="52"/>
      <c r="K1033" s="112"/>
      <c r="L1033" s="52"/>
      <c r="M1033" s="52"/>
      <c r="N1033" s="52"/>
      <c r="O1033" s="52"/>
    </row>
    <row r="1034" spans="1:15">
      <c r="A1034" s="56">
        <v>16</v>
      </c>
      <c r="B1034" s="143" t="s">
        <v>332</v>
      </c>
      <c r="C1034" s="144" t="s">
        <v>331</v>
      </c>
      <c r="D1034" s="52">
        <v>1</v>
      </c>
      <c r="F1034" s="52">
        <v>1</v>
      </c>
      <c r="G1034" s="58" t="s">
        <v>44</v>
      </c>
      <c r="H1034" s="53"/>
    </row>
    <row r="1035" spans="1:15">
      <c r="A1035" s="56"/>
      <c r="B1035" s="52"/>
      <c r="C1035" s="112" t="s">
        <v>162</v>
      </c>
      <c r="D1035" s="13">
        <f>SUM(D1019:D1034)</f>
        <v>25</v>
      </c>
      <c r="E1035" s="13">
        <f t="shared" ref="E1035:F1035" si="150">SUM(E1019:E1034)</f>
        <v>20</v>
      </c>
      <c r="F1035" s="13">
        <f t="shared" si="150"/>
        <v>45</v>
      </c>
      <c r="G1035" s="57"/>
      <c r="H1035" s="53"/>
    </row>
    <row r="1036" spans="1:15">
      <c r="A1036" s="56"/>
      <c r="B1036" s="132"/>
      <c r="C1036" s="13" t="s">
        <v>159</v>
      </c>
      <c r="D1036" s="13">
        <f>SUM(D1035)</f>
        <v>25</v>
      </c>
      <c r="E1036" s="13">
        <f t="shared" ref="E1036:F1036" si="151">SUM(E1035)</f>
        <v>20</v>
      </c>
      <c r="F1036" s="13">
        <f t="shared" si="151"/>
        <v>45</v>
      </c>
      <c r="G1036" s="57"/>
      <c r="H1036" s="53"/>
    </row>
    <row r="1037" spans="1:15">
      <c r="A1037" s="85"/>
      <c r="B1037" s="20"/>
      <c r="C1037" s="20"/>
      <c r="D1037" s="13"/>
      <c r="E1037" s="13"/>
      <c r="F1037" s="13"/>
      <c r="G1037" s="69"/>
      <c r="H1037" s="53"/>
    </row>
    <row r="1038" spans="1:15">
      <c r="B1038" s="11"/>
      <c r="D1038" s="11"/>
      <c r="E1038" s="11"/>
      <c r="F1038" s="11"/>
      <c r="G1038" s="42"/>
      <c r="H1038" s="53"/>
    </row>
    <row r="1039" spans="1:15" ht="21.75">
      <c r="B1039" s="11"/>
      <c r="D1039" s="11"/>
      <c r="E1039" s="11"/>
      <c r="F1039" s="11"/>
      <c r="G1039" s="42"/>
      <c r="H1039" s="53"/>
      <c r="I1039" s="52"/>
      <c r="J1039" s="52"/>
      <c r="K1039" s="12"/>
      <c r="L1039" s="52"/>
      <c r="M1039" s="52"/>
      <c r="N1039" s="52"/>
      <c r="O1039" s="54"/>
    </row>
    <row r="1040" spans="1:15">
      <c r="B1040" s="11"/>
      <c r="D1040" s="11"/>
      <c r="E1040" s="11"/>
      <c r="F1040" s="11"/>
      <c r="G1040" s="42"/>
      <c r="H1040" s="53"/>
      <c r="I1040" s="52"/>
      <c r="J1040" s="52"/>
      <c r="K1040" s="202" t="s">
        <v>384</v>
      </c>
      <c r="L1040" s="202"/>
      <c r="M1040" s="202"/>
      <c r="N1040" s="202"/>
      <c r="O1040" s="52"/>
    </row>
    <row r="1041" spans="1:15">
      <c r="A1041" s="203" t="s">
        <v>158</v>
      </c>
      <c r="B1041" s="203"/>
      <c r="C1041" s="203"/>
      <c r="D1041" s="203"/>
      <c r="E1041" s="20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</row>
    <row r="1042" spans="1:15">
      <c r="A1042" s="200" t="s">
        <v>115</v>
      </c>
      <c r="B1042" s="200"/>
      <c r="C1042" s="200"/>
      <c r="D1042" s="200"/>
      <c r="E1042" s="200"/>
      <c r="F1042" s="200"/>
      <c r="G1042" s="200"/>
      <c r="H1042" s="200"/>
      <c r="I1042" s="200"/>
      <c r="J1042" s="200"/>
      <c r="K1042" s="200"/>
      <c r="L1042" s="200"/>
      <c r="M1042" s="200"/>
      <c r="N1042" s="200"/>
      <c r="O1042" s="200"/>
    </row>
    <row r="1043" spans="1:15">
      <c r="A1043" s="204" t="s">
        <v>1</v>
      </c>
      <c r="B1043" s="205"/>
      <c r="C1043" s="205"/>
      <c r="D1043" s="205"/>
      <c r="E1043" s="205"/>
      <c r="F1043" s="205"/>
      <c r="G1043" s="206"/>
      <c r="H1043" s="52"/>
      <c r="I1043" s="50"/>
      <c r="J1043" s="50"/>
      <c r="K1043" s="50"/>
      <c r="L1043" s="50"/>
      <c r="M1043" s="50"/>
      <c r="N1043" s="50"/>
      <c r="O1043" s="50"/>
    </row>
    <row r="1044" spans="1:15">
      <c r="A1044" s="75" t="s">
        <v>3</v>
      </c>
      <c r="B1044" s="75" t="s">
        <v>4</v>
      </c>
      <c r="C1044" s="75" t="s">
        <v>126</v>
      </c>
      <c r="D1044" s="75" t="s">
        <v>6</v>
      </c>
      <c r="E1044" s="75" t="s">
        <v>7</v>
      </c>
      <c r="F1044" s="75" t="s">
        <v>8</v>
      </c>
      <c r="G1044" s="75" t="s">
        <v>5</v>
      </c>
      <c r="H1044" s="53"/>
      <c r="I1044" s="52"/>
      <c r="J1044" s="52"/>
      <c r="K1044" s="12"/>
      <c r="L1044" s="52"/>
      <c r="M1044" s="52"/>
      <c r="N1044" s="52"/>
      <c r="O1044" s="52"/>
    </row>
    <row r="1045" spans="1:15">
      <c r="A1045" s="207" t="s">
        <v>9</v>
      </c>
      <c r="B1045" s="208"/>
      <c r="C1045" s="66"/>
      <c r="D1045" s="66"/>
      <c r="E1045" s="66"/>
      <c r="F1045" s="66"/>
      <c r="G1045" s="111"/>
      <c r="H1045" s="53"/>
    </row>
    <row r="1046" spans="1:15">
      <c r="A1046" s="56">
        <v>1</v>
      </c>
      <c r="B1046" s="52">
        <v>550166511</v>
      </c>
      <c r="C1046" s="53" t="s">
        <v>339</v>
      </c>
      <c r="D1046" s="13">
        <v>3</v>
      </c>
      <c r="E1046" s="13"/>
      <c r="F1046" s="13">
        <v>3</v>
      </c>
      <c r="G1046" s="57" t="s">
        <v>52</v>
      </c>
      <c r="H1046" s="53"/>
    </row>
    <row r="1047" spans="1:15">
      <c r="A1047" s="56"/>
      <c r="B1047" s="52"/>
      <c r="C1047" s="112" t="s">
        <v>194</v>
      </c>
      <c r="D1047" s="13">
        <f>SUM(D1046:D1046)</f>
        <v>3</v>
      </c>
      <c r="E1047" s="13"/>
      <c r="F1047" s="13">
        <f>SUM(F1046:F1046)</f>
        <v>3</v>
      </c>
      <c r="G1047" s="57"/>
      <c r="H1047" s="53"/>
    </row>
    <row r="1048" spans="1:15">
      <c r="A1048" s="56">
        <v>2</v>
      </c>
      <c r="B1048" s="130" t="s">
        <v>362</v>
      </c>
      <c r="C1048" s="142" t="s">
        <v>341</v>
      </c>
      <c r="D1048" s="52">
        <v>1</v>
      </c>
      <c r="F1048" s="52">
        <v>1</v>
      </c>
      <c r="G1048" s="57" t="s">
        <v>52</v>
      </c>
      <c r="H1048" s="53"/>
    </row>
    <row r="1049" spans="1:15">
      <c r="A1049" s="56">
        <v>3</v>
      </c>
      <c r="B1049" s="130" t="s">
        <v>363</v>
      </c>
      <c r="C1049" s="125" t="s">
        <v>359</v>
      </c>
      <c r="D1049" s="52">
        <v>1</v>
      </c>
      <c r="F1049" s="52">
        <v>1</v>
      </c>
      <c r="G1049" s="57" t="s">
        <v>52</v>
      </c>
      <c r="H1049" s="53"/>
    </row>
    <row r="1050" spans="1:15">
      <c r="A1050" s="56">
        <v>4</v>
      </c>
      <c r="B1050" s="130" t="s">
        <v>364</v>
      </c>
      <c r="C1050" s="125" t="s">
        <v>351</v>
      </c>
      <c r="D1050" s="52">
        <v>1</v>
      </c>
      <c r="F1050" s="52">
        <v>1</v>
      </c>
      <c r="G1050" s="57" t="s">
        <v>52</v>
      </c>
      <c r="H1050" s="53"/>
    </row>
    <row r="1051" spans="1:15">
      <c r="A1051" s="56">
        <v>5</v>
      </c>
      <c r="B1051" s="124" t="s">
        <v>353</v>
      </c>
      <c r="C1051" s="125" t="s">
        <v>354</v>
      </c>
      <c r="E1051" s="52">
        <v>1</v>
      </c>
      <c r="F1051" s="52">
        <v>1</v>
      </c>
      <c r="G1051" s="57" t="s">
        <v>52</v>
      </c>
      <c r="H1051" s="53"/>
    </row>
    <row r="1052" spans="1:15">
      <c r="A1052" s="56">
        <v>6</v>
      </c>
      <c r="B1052" s="124" t="s">
        <v>355</v>
      </c>
      <c r="C1052" s="125" t="s">
        <v>341</v>
      </c>
      <c r="D1052" s="52">
        <v>1</v>
      </c>
      <c r="F1052" s="52">
        <v>1</v>
      </c>
      <c r="G1052" s="57" t="s">
        <v>52</v>
      </c>
      <c r="H1052" s="53"/>
    </row>
    <row r="1053" spans="1:15">
      <c r="A1053" s="56">
        <v>7</v>
      </c>
      <c r="B1053" s="124" t="s">
        <v>356</v>
      </c>
      <c r="C1053" s="125" t="s">
        <v>342</v>
      </c>
      <c r="D1053" s="52">
        <v>4</v>
      </c>
      <c r="F1053" s="52">
        <v>4</v>
      </c>
      <c r="G1053" s="57" t="s">
        <v>52</v>
      </c>
      <c r="H1053" s="53"/>
    </row>
    <row r="1054" spans="1:15">
      <c r="A1054" s="56">
        <v>8</v>
      </c>
      <c r="B1054" s="124" t="s">
        <v>357</v>
      </c>
      <c r="C1054" s="125" t="s">
        <v>343</v>
      </c>
      <c r="D1054" s="52">
        <v>1</v>
      </c>
      <c r="F1054" s="52">
        <v>1</v>
      </c>
      <c r="G1054" s="57" t="s">
        <v>52</v>
      </c>
      <c r="H1054" s="53"/>
    </row>
    <row r="1055" spans="1:15">
      <c r="A1055" s="56">
        <v>9</v>
      </c>
      <c r="B1055" s="124" t="s">
        <v>358</v>
      </c>
      <c r="C1055" s="125" t="s">
        <v>359</v>
      </c>
      <c r="E1055" s="52">
        <v>1</v>
      </c>
      <c r="F1055" s="52">
        <v>1</v>
      </c>
      <c r="G1055" s="57" t="s">
        <v>52</v>
      </c>
      <c r="H1055" s="53"/>
    </row>
    <row r="1056" spans="1:15">
      <c r="A1056" s="56">
        <v>10</v>
      </c>
      <c r="B1056" s="124" t="s">
        <v>360</v>
      </c>
      <c r="C1056" s="125" t="s">
        <v>344</v>
      </c>
      <c r="D1056" s="52">
        <v>2</v>
      </c>
      <c r="F1056" s="52">
        <v>2</v>
      </c>
      <c r="G1056" s="57" t="s">
        <v>52</v>
      </c>
      <c r="H1056" s="53"/>
    </row>
    <row r="1057" spans="1:15">
      <c r="A1057" s="56">
        <v>11</v>
      </c>
      <c r="B1057" s="124" t="s">
        <v>361</v>
      </c>
      <c r="C1057" s="125" t="s">
        <v>340</v>
      </c>
      <c r="D1057" s="52">
        <v>2</v>
      </c>
      <c r="F1057" s="52">
        <v>2</v>
      </c>
      <c r="G1057" s="57" t="s">
        <v>54</v>
      </c>
      <c r="H1057" s="53"/>
    </row>
    <row r="1058" spans="1:15">
      <c r="A1058" s="56">
        <v>12</v>
      </c>
      <c r="B1058" s="124" t="s">
        <v>345</v>
      </c>
      <c r="C1058" s="125" t="s">
        <v>342</v>
      </c>
      <c r="D1058" s="52">
        <v>2</v>
      </c>
      <c r="F1058" s="52">
        <v>2</v>
      </c>
      <c r="G1058" s="57" t="s">
        <v>52</v>
      </c>
      <c r="H1058" s="53"/>
    </row>
    <row r="1059" spans="1:15">
      <c r="A1059" s="56">
        <v>13</v>
      </c>
      <c r="B1059" s="124" t="s">
        <v>346</v>
      </c>
      <c r="C1059" s="125" t="s">
        <v>347</v>
      </c>
      <c r="D1059" s="52">
        <v>1</v>
      </c>
      <c r="F1059" s="52">
        <v>1</v>
      </c>
      <c r="G1059" s="57" t="s">
        <v>52</v>
      </c>
      <c r="H1059" s="53"/>
    </row>
    <row r="1060" spans="1:15">
      <c r="A1060" s="56">
        <v>14</v>
      </c>
      <c r="B1060" s="124" t="s">
        <v>348</v>
      </c>
      <c r="C1060" s="125" t="s">
        <v>349</v>
      </c>
      <c r="D1060" s="52">
        <v>1</v>
      </c>
      <c r="F1060" s="52">
        <v>1</v>
      </c>
      <c r="G1060" s="57" t="s">
        <v>52</v>
      </c>
      <c r="H1060" s="53"/>
    </row>
    <row r="1061" spans="1:15">
      <c r="A1061" s="56">
        <v>15</v>
      </c>
      <c r="B1061" s="124" t="s">
        <v>350</v>
      </c>
      <c r="C1061" s="125" t="s">
        <v>344</v>
      </c>
      <c r="D1061" s="52">
        <v>1</v>
      </c>
      <c r="F1061" s="52">
        <v>1</v>
      </c>
      <c r="G1061" s="57" t="s">
        <v>52</v>
      </c>
      <c r="H1061" s="53"/>
    </row>
    <row r="1062" spans="1:15">
      <c r="A1062" s="56">
        <v>16</v>
      </c>
      <c r="B1062" s="124" t="s">
        <v>352</v>
      </c>
      <c r="C1062" s="125" t="s">
        <v>340</v>
      </c>
      <c r="D1062" s="13">
        <v>4</v>
      </c>
      <c r="E1062" s="13"/>
      <c r="F1062" s="13">
        <v>4</v>
      </c>
      <c r="G1062" s="57" t="s">
        <v>54</v>
      </c>
      <c r="H1062" s="53"/>
    </row>
    <row r="1063" spans="1:15">
      <c r="A1063" s="56"/>
      <c r="B1063" s="52"/>
      <c r="C1063" s="112" t="s">
        <v>157</v>
      </c>
      <c r="D1063" s="13">
        <f>SUM(D1048:D1062)</f>
        <v>22</v>
      </c>
      <c r="E1063" s="13">
        <f>SUM(E1048:E1062)</f>
        <v>2</v>
      </c>
      <c r="F1063" s="13">
        <f>SUM(F1048:F1062)</f>
        <v>24</v>
      </c>
      <c r="G1063" s="57"/>
      <c r="H1063" s="53"/>
    </row>
    <row r="1064" spans="1:15">
      <c r="A1064" s="85"/>
      <c r="B1064" s="20"/>
      <c r="C1064" s="13" t="s">
        <v>159</v>
      </c>
      <c r="D1064" s="51">
        <f>SUM(D1063,D1047)</f>
        <v>25</v>
      </c>
      <c r="E1064" s="51">
        <f>SUM(E1063,E1047)</f>
        <v>2</v>
      </c>
      <c r="F1064" s="51">
        <f>SUM(F1063,F1047)</f>
        <v>27</v>
      </c>
      <c r="G1064" s="69"/>
      <c r="H1064" s="53"/>
    </row>
    <row r="1065" spans="1:15">
      <c r="A1065" s="12"/>
      <c r="B1065" s="12"/>
      <c r="C1065" s="12"/>
      <c r="D1065" s="12"/>
      <c r="E1065" s="12"/>
      <c r="F1065" s="12"/>
      <c r="H1065" s="53"/>
    </row>
    <row r="1066" spans="1:15" ht="21.75">
      <c r="A1066" s="52"/>
      <c r="B1066" s="52"/>
      <c r="C1066" s="12"/>
      <c r="H1066" s="53"/>
      <c r="O1066" s="36"/>
    </row>
    <row r="1067" spans="1:15">
      <c r="A1067" s="52"/>
      <c r="B1067" s="52"/>
      <c r="C1067" s="12"/>
      <c r="H1067" s="53"/>
      <c r="K1067" s="202" t="s">
        <v>384</v>
      </c>
      <c r="L1067" s="202"/>
      <c r="M1067" s="202"/>
      <c r="N1067" s="202"/>
    </row>
    <row r="1068" spans="1:15">
      <c r="A1068" s="52"/>
      <c r="B1068" s="52"/>
      <c r="C1068" s="12"/>
      <c r="H1068" s="53"/>
      <c r="K1068" s="113"/>
      <c r="L1068" s="113"/>
      <c r="M1068" s="113"/>
      <c r="N1068" s="113"/>
    </row>
    <row r="1069" spans="1:15">
      <c r="A1069" s="203" t="s">
        <v>158</v>
      </c>
      <c r="B1069" s="203"/>
      <c r="C1069" s="203"/>
      <c r="D1069" s="203"/>
      <c r="E1069" s="203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</row>
    <row r="1070" spans="1:15">
      <c r="A1070" s="200" t="s">
        <v>118</v>
      </c>
      <c r="B1070" s="200"/>
      <c r="C1070" s="200"/>
      <c r="D1070" s="200"/>
      <c r="E1070" s="200"/>
      <c r="F1070" s="200"/>
      <c r="G1070" s="200"/>
      <c r="H1070" s="200"/>
      <c r="I1070" s="200"/>
      <c r="J1070" s="200"/>
      <c r="K1070" s="200"/>
      <c r="L1070" s="200"/>
      <c r="M1070" s="200"/>
      <c r="N1070" s="200"/>
      <c r="O1070" s="200"/>
    </row>
    <row r="1071" spans="1:15">
      <c r="A1071" s="204" t="s">
        <v>1</v>
      </c>
      <c r="B1071" s="205"/>
      <c r="C1071" s="205"/>
      <c r="D1071" s="205"/>
      <c r="E1071" s="205"/>
      <c r="F1071" s="205"/>
      <c r="G1071" s="206"/>
      <c r="H1071" s="52"/>
      <c r="I1071" s="50"/>
      <c r="J1071" s="50"/>
      <c r="K1071" s="50"/>
      <c r="L1071" s="50"/>
      <c r="M1071" s="50"/>
      <c r="N1071" s="50"/>
      <c r="O1071" s="50"/>
    </row>
    <row r="1072" spans="1:15">
      <c r="A1072" s="75" t="s">
        <v>3</v>
      </c>
      <c r="B1072" s="75" t="s">
        <v>4</v>
      </c>
      <c r="C1072" s="75" t="s">
        <v>126</v>
      </c>
      <c r="D1072" s="75" t="s">
        <v>6</v>
      </c>
      <c r="E1072" s="75" t="s">
        <v>7</v>
      </c>
      <c r="F1072" s="75" t="s">
        <v>8</v>
      </c>
      <c r="G1072" s="75" t="s">
        <v>5</v>
      </c>
      <c r="H1072" s="53"/>
      <c r="I1072" s="52"/>
      <c r="J1072" s="52"/>
      <c r="K1072" s="12"/>
      <c r="L1072" s="52"/>
      <c r="M1072" s="52"/>
      <c r="N1072" s="52"/>
      <c r="O1072" s="52"/>
    </row>
    <row r="1073" spans="1:15">
      <c r="A1073" s="207" t="s">
        <v>9</v>
      </c>
      <c r="B1073" s="208"/>
      <c r="C1073" s="66"/>
      <c r="D1073" s="66"/>
      <c r="E1073" s="66"/>
      <c r="F1073" s="66"/>
      <c r="G1073" s="111"/>
      <c r="H1073" s="53"/>
    </row>
    <row r="1074" spans="1:15">
      <c r="A1074" s="56">
        <v>1</v>
      </c>
      <c r="B1074" s="52">
        <v>520451101</v>
      </c>
      <c r="C1074" s="12" t="s">
        <v>426</v>
      </c>
      <c r="D1074" s="52">
        <v>1</v>
      </c>
      <c r="F1074" s="52">
        <f>SUM(D1074:E1074)</f>
        <v>1</v>
      </c>
      <c r="G1074" s="57" t="s">
        <v>25</v>
      </c>
      <c r="H1074" s="53"/>
    </row>
    <row r="1075" spans="1:15">
      <c r="A1075" s="56">
        <v>2</v>
      </c>
      <c r="B1075" s="52">
        <v>540451101</v>
      </c>
      <c r="C1075" s="12" t="s">
        <v>426</v>
      </c>
      <c r="D1075" s="52">
        <v>3</v>
      </c>
      <c r="F1075" s="52">
        <f>SUM(D1075:E1075)</f>
        <v>3</v>
      </c>
      <c r="G1075" s="57" t="s">
        <v>25</v>
      </c>
      <c r="H1075" s="53"/>
    </row>
    <row r="1076" spans="1:15">
      <c r="A1076" s="56">
        <v>3</v>
      </c>
      <c r="B1076" s="52">
        <v>530455801</v>
      </c>
      <c r="C1076" s="12" t="s">
        <v>425</v>
      </c>
      <c r="E1076" s="52">
        <v>1</v>
      </c>
      <c r="F1076" s="52">
        <f>SUM(D1076:E1076)</f>
        <v>1</v>
      </c>
      <c r="G1076" s="57" t="s">
        <v>25</v>
      </c>
      <c r="H1076" s="53"/>
    </row>
    <row r="1077" spans="1:15">
      <c r="A1077" s="56">
        <v>4</v>
      </c>
      <c r="B1077" s="52">
        <v>540455801</v>
      </c>
      <c r="C1077" s="12" t="s">
        <v>425</v>
      </c>
      <c r="D1077" s="13"/>
      <c r="E1077" s="13">
        <v>2</v>
      </c>
      <c r="F1077" s="13">
        <f>SUM(D1077:E1077)</f>
        <v>2</v>
      </c>
      <c r="G1077" s="57" t="s">
        <v>25</v>
      </c>
      <c r="H1077" s="53"/>
    </row>
    <row r="1078" spans="1:15">
      <c r="A1078" s="84"/>
      <c r="B1078" s="12"/>
      <c r="C1078" s="112" t="s">
        <v>21</v>
      </c>
      <c r="D1078" s="13">
        <f>SUM(D1074:D1077)</f>
        <v>4</v>
      </c>
      <c r="E1078" s="13">
        <f t="shared" ref="E1078:F1078" si="152">SUM(E1074:E1077)</f>
        <v>3</v>
      </c>
      <c r="F1078" s="13">
        <f t="shared" si="152"/>
        <v>7</v>
      </c>
      <c r="G1078" s="57"/>
      <c r="H1078" s="53"/>
    </row>
    <row r="1079" spans="1:15">
      <c r="A1079" s="84"/>
      <c r="B1079" s="12"/>
      <c r="C1079" s="13" t="s">
        <v>159</v>
      </c>
      <c r="D1079" s="117">
        <f>SUM(D1078)</f>
        <v>4</v>
      </c>
      <c r="E1079" s="117">
        <f t="shared" ref="E1079:F1079" si="153">SUM(E1078)</f>
        <v>3</v>
      </c>
      <c r="F1079" s="117">
        <f t="shared" si="153"/>
        <v>7</v>
      </c>
      <c r="G1079" s="57"/>
      <c r="H1079" s="53"/>
    </row>
    <row r="1080" spans="1:15">
      <c r="A1080" s="85"/>
      <c r="B1080" s="20"/>
      <c r="C1080" s="20"/>
      <c r="D1080" s="13"/>
      <c r="E1080" s="13"/>
      <c r="F1080" s="13"/>
      <c r="G1080" s="69"/>
      <c r="H1080" s="53"/>
    </row>
    <row r="1081" spans="1:15">
      <c r="A1081" s="52"/>
      <c r="B1081" s="52"/>
      <c r="C1081" s="12"/>
      <c r="H1081" s="53"/>
      <c r="K1081" s="202"/>
      <c r="L1081" s="202"/>
      <c r="M1081" s="202"/>
      <c r="N1081" s="202"/>
    </row>
    <row r="1082" spans="1:15">
      <c r="A1082" s="203" t="s">
        <v>158</v>
      </c>
      <c r="B1082" s="203"/>
      <c r="C1082" s="203"/>
      <c r="D1082" s="203"/>
      <c r="E1082" s="203"/>
      <c r="F1082" s="203"/>
      <c r="G1082" s="203"/>
      <c r="H1082" s="203"/>
      <c r="I1082" s="203"/>
      <c r="J1082" s="203"/>
      <c r="K1082" s="203"/>
      <c r="L1082" s="203"/>
      <c r="M1082" s="203"/>
      <c r="N1082" s="203"/>
      <c r="O1082" s="203"/>
    </row>
    <row r="1083" spans="1:15">
      <c r="A1083" s="200" t="s">
        <v>57</v>
      </c>
      <c r="B1083" s="200"/>
      <c r="C1083" s="200"/>
      <c r="D1083" s="200"/>
      <c r="E1083" s="200"/>
      <c r="F1083" s="200"/>
      <c r="G1083" s="200"/>
      <c r="H1083" s="200"/>
      <c r="I1083" s="200"/>
      <c r="J1083" s="200"/>
      <c r="K1083" s="200"/>
      <c r="L1083" s="200"/>
      <c r="M1083" s="200"/>
      <c r="N1083" s="200"/>
      <c r="O1083" s="200"/>
    </row>
    <row r="1084" spans="1:15">
      <c r="A1084" s="204" t="s">
        <v>1</v>
      </c>
      <c r="B1084" s="205"/>
      <c r="C1084" s="205"/>
      <c r="D1084" s="205"/>
      <c r="E1084" s="205"/>
      <c r="F1084" s="205"/>
      <c r="G1084" s="206"/>
      <c r="H1084" s="52"/>
      <c r="I1084" s="50"/>
      <c r="J1084" s="50"/>
      <c r="K1084" s="50"/>
      <c r="L1084" s="50"/>
      <c r="M1084" s="50"/>
      <c r="N1084" s="50"/>
      <c r="O1084" s="50"/>
    </row>
    <row r="1085" spans="1:15">
      <c r="A1085" s="75" t="s">
        <v>3</v>
      </c>
      <c r="B1085" s="75" t="s">
        <v>4</v>
      </c>
      <c r="C1085" s="75" t="s">
        <v>126</v>
      </c>
      <c r="D1085" s="75" t="s">
        <v>6</v>
      </c>
      <c r="E1085" s="75" t="s">
        <v>7</v>
      </c>
      <c r="F1085" s="75" t="s">
        <v>8</v>
      </c>
      <c r="G1085" s="75" t="s">
        <v>5</v>
      </c>
      <c r="H1085" s="53"/>
      <c r="I1085" s="52"/>
      <c r="J1085" s="52"/>
      <c r="K1085" s="12"/>
      <c r="L1085" s="52"/>
      <c r="M1085" s="52"/>
      <c r="N1085" s="52"/>
      <c r="O1085" s="52"/>
    </row>
    <row r="1086" spans="1:15">
      <c r="A1086" s="207" t="s">
        <v>9</v>
      </c>
      <c r="B1086" s="208"/>
      <c r="C1086" s="66"/>
      <c r="D1086" s="66"/>
      <c r="E1086" s="66"/>
      <c r="F1086" s="66"/>
      <c r="G1086" s="111"/>
      <c r="H1086" s="53"/>
    </row>
    <row r="1087" spans="1:15">
      <c r="A1087" s="56">
        <v>1</v>
      </c>
      <c r="B1087" s="52">
        <v>530443701</v>
      </c>
      <c r="C1087" s="12" t="s">
        <v>92</v>
      </c>
      <c r="E1087" s="52">
        <v>1</v>
      </c>
      <c r="F1087" s="52">
        <f>SUM(D1087:E1087)</f>
        <v>1</v>
      </c>
      <c r="G1087" s="57" t="s">
        <v>23</v>
      </c>
      <c r="H1087" s="53"/>
    </row>
    <row r="1088" spans="1:15">
      <c r="A1088" s="56">
        <v>2</v>
      </c>
      <c r="B1088" s="52">
        <v>540443701</v>
      </c>
      <c r="C1088" s="12" t="s">
        <v>92</v>
      </c>
      <c r="E1088" s="52">
        <v>1</v>
      </c>
      <c r="F1088" s="52">
        <f>SUM(D1088:E1088)</f>
        <v>1</v>
      </c>
      <c r="G1088" s="57" t="s">
        <v>23</v>
      </c>
      <c r="H1088" s="53"/>
    </row>
    <row r="1089" spans="1:15">
      <c r="A1089" s="84"/>
      <c r="B1089" s="12"/>
      <c r="C1089" s="112" t="s">
        <v>21</v>
      </c>
      <c r="D1089" s="13"/>
      <c r="E1089" s="13">
        <f>SUM(E1087:E1088)</f>
        <v>2</v>
      </c>
      <c r="F1089" s="13">
        <f>SUM(F1087:F1088)</f>
        <v>2</v>
      </c>
      <c r="G1089" s="57"/>
      <c r="H1089" s="53"/>
    </row>
    <row r="1090" spans="1:15">
      <c r="A1090" s="84"/>
      <c r="B1090" s="12"/>
      <c r="C1090" s="13" t="s">
        <v>159</v>
      </c>
      <c r="D1090" s="117"/>
      <c r="E1090" s="117">
        <f t="shared" ref="E1090" si="154">SUM(E1089)</f>
        <v>2</v>
      </c>
      <c r="F1090" s="117">
        <f t="shared" ref="F1090" si="155">SUM(F1089)</f>
        <v>2</v>
      </c>
      <c r="G1090" s="57"/>
      <c r="H1090" s="53"/>
    </row>
    <row r="1091" spans="1:15">
      <c r="A1091" s="85"/>
      <c r="B1091" s="20"/>
      <c r="C1091" s="20"/>
      <c r="D1091" s="13"/>
      <c r="E1091" s="13"/>
      <c r="F1091" s="13"/>
      <c r="G1091" s="69"/>
      <c r="H1091" s="53"/>
    </row>
    <row r="1092" spans="1:15">
      <c r="B1092" s="11"/>
      <c r="D1092" s="11"/>
      <c r="E1092" s="11"/>
      <c r="F1092" s="11"/>
      <c r="G1092" s="42"/>
      <c r="H1092" s="19"/>
      <c r="I1092" s="11"/>
      <c r="J1092" s="11"/>
      <c r="L1092" s="11"/>
      <c r="M1092" s="11"/>
      <c r="N1092" s="11"/>
      <c r="O1092" s="11"/>
    </row>
    <row r="1093" spans="1:15">
      <c r="B1093" s="11"/>
      <c r="D1093" s="11"/>
      <c r="E1093" s="11"/>
      <c r="F1093" s="11"/>
      <c r="G1093" s="42"/>
      <c r="H1093" s="19"/>
      <c r="I1093" s="11"/>
      <c r="J1093" s="11"/>
      <c r="L1093" s="11"/>
      <c r="M1093" s="11"/>
      <c r="N1093" s="11"/>
      <c r="O1093" s="11"/>
    </row>
    <row r="1094" spans="1:15">
      <c r="B1094" s="11"/>
      <c r="D1094" s="11"/>
      <c r="E1094" s="11"/>
      <c r="F1094" s="11"/>
      <c r="G1094" s="42"/>
      <c r="H1094" s="19"/>
      <c r="I1094" s="11"/>
      <c r="J1094" s="11"/>
      <c r="L1094" s="11"/>
      <c r="M1094" s="11"/>
      <c r="N1094" s="11"/>
      <c r="O1094" s="11"/>
    </row>
    <row r="1095" spans="1:15">
      <c r="D1095" s="34"/>
      <c r="E1095" s="34"/>
      <c r="F1095" s="34"/>
      <c r="I1095" s="11"/>
      <c r="J1095" s="11"/>
      <c r="L1095" s="11"/>
      <c r="M1095" s="11"/>
      <c r="N1095" s="11"/>
      <c r="O1095" s="11"/>
    </row>
    <row r="1116" spans="2:15">
      <c r="C1116" s="21"/>
    </row>
    <row r="1117" spans="2:15">
      <c r="I1117" s="11"/>
      <c r="J1117" s="11"/>
      <c r="L1117" s="11"/>
      <c r="M1117" s="11"/>
      <c r="N1117" s="11"/>
      <c r="O1117" s="11"/>
    </row>
    <row r="1120" spans="2:15">
      <c r="B1120" s="11"/>
      <c r="C1120" s="115"/>
      <c r="D1120" s="115"/>
      <c r="E1120" s="115"/>
      <c r="F1120" s="123"/>
      <c r="G1120" s="4"/>
    </row>
    <row r="1121" spans="9:15">
      <c r="I1121" s="11"/>
      <c r="J1121" s="11"/>
      <c r="L1121" s="11"/>
      <c r="M1121" s="11"/>
      <c r="N1121" s="11"/>
      <c r="O1121" s="11"/>
    </row>
  </sheetData>
  <sortState ref="B924:F940">
    <sortCondition ref="B924:B940"/>
  </sortState>
  <mergeCells count="216">
    <mergeCell ref="A311:O311"/>
    <mergeCell ref="K170:N170"/>
    <mergeCell ref="K198:N198"/>
    <mergeCell ref="K1081:N1081"/>
    <mergeCell ref="A1082:O1082"/>
    <mergeCell ref="A1083:O1083"/>
    <mergeCell ref="A1084:G1084"/>
    <mergeCell ref="A1086:B1086"/>
    <mergeCell ref="A1070:O1070"/>
    <mergeCell ref="A1069:O1069"/>
    <mergeCell ref="A228:O228"/>
    <mergeCell ref="A229:G229"/>
    <mergeCell ref="A255:O255"/>
    <mergeCell ref="A256:O256"/>
    <mergeCell ref="A257:G257"/>
    <mergeCell ref="A467:O467"/>
    <mergeCell ref="A468:O468"/>
    <mergeCell ref="A652:G652"/>
    <mergeCell ref="A640:G640"/>
    <mergeCell ref="A638:O638"/>
    <mergeCell ref="A814:O814"/>
    <mergeCell ref="A366:O366"/>
    <mergeCell ref="A367:G367"/>
    <mergeCell ref="I367:O367"/>
    <mergeCell ref="A446:O446"/>
    <mergeCell ref="A447:G447"/>
    <mergeCell ref="K471:N471"/>
    <mergeCell ref="A473:O473"/>
    <mergeCell ref="A474:O474"/>
    <mergeCell ref="A475:G475"/>
    <mergeCell ref="A485:O485"/>
    <mergeCell ref="I447:O447"/>
    <mergeCell ref="A420:O420"/>
    <mergeCell ref="A421:G421"/>
    <mergeCell ref="I421:O421"/>
    <mergeCell ref="I933:O933"/>
    <mergeCell ref="K826:N826"/>
    <mergeCell ref="A832:B832"/>
    <mergeCell ref="I666:O666"/>
    <mergeCell ref="A803:G803"/>
    <mergeCell ref="A664:O664"/>
    <mergeCell ref="A665:O665"/>
    <mergeCell ref="A693:O693"/>
    <mergeCell ref="A694:O694"/>
    <mergeCell ref="A666:G666"/>
    <mergeCell ref="I749:O749"/>
    <mergeCell ref="A695:G695"/>
    <mergeCell ref="I722:O722"/>
    <mergeCell ref="A749:G749"/>
    <mergeCell ref="A776:G776"/>
    <mergeCell ref="A720:O720"/>
    <mergeCell ref="A801:O801"/>
    <mergeCell ref="A802:O802"/>
    <mergeCell ref="I776:O776"/>
    <mergeCell ref="I695:O695"/>
    <mergeCell ref="A721:O721"/>
    <mergeCell ref="A748:O748"/>
    <mergeCell ref="A775:O775"/>
    <mergeCell ref="A828:O828"/>
    <mergeCell ref="A959:O959"/>
    <mergeCell ref="A960:O960"/>
    <mergeCell ref="A1014:O1014"/>
    <mergeCell ref="A1015:O1015"/>
    <mergeCell ref="A1041:O1041"/>
    <mergeCell ref="A1042:O1042"/>
    <mergeCell ref="A339:O339"/>
    <mergeCell ref="A340:G340"/>
    <mergeCell ref="I340:O340"/>
    <mergeCell ref="I961:O961"/>
    <mergeCell ref="A815:G815"/>
    <mergeCell ref="A830:G830"/>
    <mergeCell ref="I830:O830"/>
    <mergeCell ref="A747:O747"/>
    <mergeCell ref="A774:O774"/>
    <mergeCell ref="A813:O813"/>
    <mergeCell ref="A650:O650"/>
    <mergeCell ref="A651:O651"/>
    <mergeCell ref="A500:O500"/>
    <mergeCell ref="A501:O501"/>
    <mergeCell ref="A502:G502"/>
    <mergeCell ref="A722:G722"/>
    <mergeCell ref="K363:N363"/>
    <mergeCell ref="K799:N799"/>
    <mergeCell ref="A1073:B1073"/>
    <mergeCell ref="A1045:B1045"/>
    <mergeCell ref="I1016:O1016"/>
    <mergeCell ref="K1067:N1067"/>
    <mergeCell ref="A1071:G1071"/>
    <mergeCell ref="K1040:N1040"/>
    <mergeCell ref="A1043:G1043"/>
    <mergeCell ref="A886:B886"/>
    <mergeCell ref="A935:B935"/>
    <mergeCell ref="A963:B963"/>
    <mergeCell ref="A1018:B1018"/>
    <mergeCell ref="A933:G933"/>
    <mergeCell ref="A961:G961"/>
    <mergeCell ref="K957:N957"/>
    <mergeCell ref="K1012:N1012"/>
    <mergeCell ref="A1016:G1016"/>
    <mergeCell ref="A911:B911"/>
    <mergeCell ref="K984:N984"/>
    <mergeCell ref="A986:O986"/>
    <mergeCell ref="A987:O987"/>
    <mergeCell ref="A988:G988"/>
    <mergeCell ref="I988:O988"/>
    <mergeCell ref="A990:B990"/>
    <mergeCell ref="A931:O931"/>
    <mergeCell ref="K2:N2"/>
    <mergeCell ref="K691:N691"/>
    <mergeCell ref="K718:N718"/>
    <mergeCell ref="K745:N745"/>
    <mergeCell ref="K772:N772"/>
    <mergeCell ref="A556:G556"/>
    <mergeCell ref="A528:O528"/>
    <mergeCell ref="A529:O529"/>
    <mergeCell ref="A530:G530"/>
    <mergeCell ref="I502:O502"/>
    <mergeCell ref="I530:O530"/>
    <mergeCell ref="I556:O556"/>
    <mergeCell ref="A3:O3"/>
    <mergeCell ref="A4:O4"/>
    <mergeCell ref="A5:G5"/>
    <mergeCell ref="I5:O5"/>
    <mergeCell ref="K526:N526"/>
    <mergeCell ref="K553:N553"/>
    <mergeCell ref="K580:N580"/>
    <mergeCell ref="A312:O312"/>
    <mergeCell ref="A313:G313"/>
    <mergeCell ref="K309:N309"/>
    <mergeCell ref="A365:O365"/>
    <mergeCell ref="A338:O338"/>
    <mergeCell ref="A829:O829"/>
    <mergeCell ref="K608:N608"/>
    <mergeCell ref="A639:O639"/>
    <mergeCell ref="A610:O610"/>
    <mergeCell ref="A611:O611"/>
    <mergeCell ref="A612:G612"/>
    <mergeCell ref="A582:O582"/>
    <mergeCell ref="A583:G583"/>
    <mergeCell ref="K663:N663"/>
    <mergeCell ref="A554:O554"/>
    <mergeCell ref="K636:N636"/>
    <mergeCell ref="A555:O555"/>
    <mergeCell ref="A581:O581"/>
    <mergeCell ref="I583:O583"/>
    <mergeCell ref="A283:O283"/>
    <mergeCell ref="A284:O284"/>
    <mergeCell ref="A285:G285"/>
    <mergeCell ref="I285:O285"/>
    <mergeCell ref="K336:N336"/>
    <mergeCell ref="K390:N390"/>
    <mergeCell ref="A392:O392"/>
    <mergeCell ref="A393:O393"/>
    <mergeCell ref="A394:G394"/>
    <mergeCell ref="I394:O394"/>
    <mergeCell ref="A405:O405"/>
    <mergeCell ref="A406:O406"/>
    <mergeCell ref="A419:O419"/>
    <mergeCell ref="K417:N417"/>
    <mergeCell ref="A486:O486"/>
    <mergeCell ref="A487:G487"/>
    <mergeCell ref="K498:N498"/>
    <mergeCell ref="K444:N444"/>
    <mergeCell ref="A445:O445"/>
    <mergeCell ref="K282:N282"/>
    <mergeCell ref="I257:O257"/>
    <mergeCell ref="A33:G33"/>
    <mergeCell ref="A117:G117"/>
    <mergeCell ref="A142:O142"/>
    <mergeCell ref="K141:N141"/>
    <mergeCell ref="A201:G201"/>
    <mergeCell ref="A227:O227"/>
    <mergeCell ref="K226:N226"/>
    <mergeCell ref="K254:N254"/>
    <mergeCell ref="A143:O143"/>
    <mergeCell ref="A144:G144"/>
    <mergeCell ref="I144:O144"/>
    <mergeCell ref="A171:O171"/>
    <mergeCell ref="A172:O172"/>
    <mergeCell ref="A173:G173"/>
    <mergeCell ref="I173:O173"/>
    <mergeCell ref="A199:O199"/>
    <mergeCell ref="A200:O200"/>
    <mergeCell ref="K30:N30"/>
    <mergeCell ref="A31:O31"/>
    <mergeCell ref="A32:O32"/>
    <mergeCell ref="K58:N58"/>
    <mergeCell ref="K86:N86"/>
    <mergeCell ref="K114:N114"/>
    <mergeCell ref="A115:O115"/>
    <mergeCell ref="A116:O116"/>
    <mergeCell ref="A59:O59"/>
    <mergeCell ref="A60:O60"/>
    <mergeCell ref="A61:G61"/>
    <mergeCell ref="I61:O61"/>
    <mergeCell ref="A87:O87"/>
    <mergeCell ref="A88:O88"/>
    <mergeCell ref="A89:G89"/>
    <mergeCell ref="I89:O89"/>
    <mergeCell ref="A932:O932"/>
    <mergeCell ref="I884:O884"/>
    <mergeCell ref="K853:N853"/>
    <mergeCell ref="A855:O855"/>
    <mergeCell ref="A856:O856"/>
    <mergeCell ref="A857:G857"/>
    <mergeCell ref="A859:B859"/>
    <mergeCell ref="K905:N905"/>
    <mergeCell ref="A907:O907"/>
    <mergeCell ref="A908:O908"/>
    <mergeCell ref="A909:G909"/>
    <mergeCell ref="I909:O909"/>
    <mergeCell ref="A884:G884"/>
    <mergeCell ref="K880:N880"/>
    <mergeCell ref="A882:O882"/>
    <mergeCell ref="A883:O883"/>
    <mergeCell ref="K930:N930"/>
  </mergeCells>
  <pageMargins left="0.25" right="0.25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1สรุปจำนวน นศ.ทั้งหมด</vt:lpstr>
      <vt:lpstr>2สรุปจำนวนรวมคณะ,สาขา</vt:lpstr>
      <vt:lpstr>3จำนวนน.ศ.ปีการศึกษา2558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Sert</dc:creator>
  <cp:lastModifiedBy>sert</cp:lastModifiedBy>
  <cp:lastPrinted>2016-03-22T04:56:37Z</cp:lastPrinted>
  <dcterms:created xsi:type="dcterms:W3CDTF">2012-04-21T06:59:40Z</dcterms:created>
  <dcterms:modified xsi:type="dcterms:W3CDTF">2016-08-23T01:53:57Z</dcterms:modified>
</cp:coreProperties>
</file>